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gruposrv.sharepoint.com/sites/GrupoSS/Documentos Partilhados/comercial/licitação mão de obra/editais/Brasilia 15.08.2024 SF/Contrarrazão/"/>
    </mc:Choice>
  </mc:AlternateContent>
  <xr:revisionPtr revIDLastSave="0" documentId="14_{1A54FED3-31EB-48AD-9F66-14EB602FE8B2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Contratos_Atual" sheetId="3" r:id="rId1"/>
    <sheet name="Contratos" sheetId="6" state="hidden" r:id="rId2"/>
    <sheet name="ANTIGO" sheetId="5" state="hidden" r:id="rId3"/>
    <sheet name="Indice" sheetId="4" r:id="rId4"/>
    <sheet name="Entrada de dados" sheetId="7" r:id="rId5"/>
  </sheets>
  <definedNames>
    <definedName name="_xlnm._FilterDatabase" localSheetId="1" hidden="1">Contratos!$A$1:$J$124</definedName>
    <definedName name="_xlnm._FilterDatabase" localSheetId="0" hidden="1">Contratos_Atual!$B$5:$L$170</definedName>
    <definedName name="_Hlk154068233">#REF!</definedName>
    <definedName name="_Hlk154070228">#REF!</definedName>
    <definedName name="A">#REF!</definedName>
    <definedName name="_xlnm.Print_Area" localSheetId="4">'Entrada de dados'!$A$1:$C$12</definedName>
    <definedName name="Tabela250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J168" i="3"/>
  <c r="F24" i="4" s="1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8" i="3"/>
  <c r="K7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6" i="3"/>
  <c r="F179" i="3"/>
  <c r="F188" i="3"/>
  <c r="F189" i="3" s="1"/>
  <c r="F8" i="4"/>
  <c r="F13" i="4"/>
  <c r="F23" i="4"/>
  <c r="F201" i="3"/>
  <c r="F9" i="4"/>
  <c r="F6" i="4"/>
  <c r="F5" i="4"/>
  <c r="N2" i="3"/>
  <c r="H57" i="3" s="1"/>
  <c r="I57" i="3" s="1"/>
  <c r="B5" i="7"/>
  <c r="H112" i="3" l="1"/>
  <c r="H142" i="3"/>
  <c r="L142" i="3" s="1"/>
  <c r="H138" i="3"/>
  <c r="H134" i="3"/>
  <c r="H130" i="3"/>
  <c r="H126" i="3"/>
  <c r="H122" i="3"/>
  <c r="H120" i="3"/>
  <c r="H118" i="3"/>
  <c r="H114" i="3"/>
  <c r="H140" i="3"/>
  <c r="H136" i="3"/>
  <c r="H132" i="3"/>
  <c r="H128" i="3"/>
  <c r="H124" i="3"/>
  <c r="H116" i="3"/>
  <c r="H143" i="3"/>
  <c r="H141" i="3"/>
  <c r="H139" i="3"/>
  <c r="H137" i="3"/>
  <c r="H135" i="3"/>
  <c r="H133" i="3"/>
  <c r="H131" i="3"/>
  <c r="H129" i="3"/>
  <c r="H127" i="3"/>
  <c r="H125" i="3"/>
  <c r="H123" i="3"/>
  <c r="H121" i="3"/>
  <c r="H119" i="3"/>
  <c r="H117" i="3"/>
  <c r="H115" i="3"/>
  <c r="H113" i="3"/>
  <c r="L57" i="3"/>
  <c r="F193" i="3"/>
  <c r="G188" i="3"/>
  <c r="G193" i="3" s="1"/>
  <c r="H111" i="3"/>
  <c r="H109" i="3"/>
  <c r="H107" i="3"/>
  <c r="H104" i="3"/>
  <c r="H102" i="3"/>
  <c r="H100" i="3"/>
  <c r="H98" i="3"/>
  <c r="H96" i="3"/>
  <c r="H94" i="3"/>
  <c r="H92" i="3"/>
  <c r="H110" i="3"/>
  <c r="H108" i="3"/>
  <c r="H106" i="3"/>
  <c r="H105" i="3"/>
  <c r="H103" i="3"/>
  <c r="H101" i="3"/>
  <c r="H99" i="3"/>
  <c r="H97" i="3"/>
  <c r="H95" i="3"/>
  <c r="H93" i="3"/>
  <c r="H91" i="3"/>
  <c r="F186" i="3"/>
  <c r="G186" i="3" s="1"/>
  <c r="F25" i="4"/>
  <c r="F26" i="4" s="1"/>
  <c r="F12" i="4"/>
  <c r="F7" i="4"/>
  <c r="J169" i="3"/>
  <c r="F14" i="4"/>
  <c r="J170" i="3"/>
  <c r="K182" i="3"/>
  <c r="H89" i="3"/>
  <c r="F194" i="3"/>
  <c r="F185" i="3"/>
  <c r="H60" i="3"/>
  <c r="H59" i="3"/>
  <c r="H58" i="3"/>
  <c r="I121" i="3" l="1"/>
  <c r="I129" i="3"/>
  <c r="I116" i="3"/>
  <c r="L116" i="3" s="1"/>
  <c r="I136" i="3"/>
  <c r="I120" i="3"/>
  <c r="L120" i="3" s="1"/>
  <c r="I134" i="3"/>
  <c r="L134" i="3" s="1"/>
  <c r="I115" i="3"/>
  <c r="I123" i="3"/>
  <c r="L123" i="3"/>
  <c r="I131" i="3"/>
  <c r="I139" i="3"/>
  <c r="L139" i="3" s="1"/>
  <c r="I124" i="3"/>
  <c r="I140" i="3"/>
  <c r="L140" i="3" s="1"/>
  <c r="I122" i="3"/>
  <c r="L122" i="3" s="1"/>
  <c r="I138" i="3"/>
  <c r="L138" i="3" s="1"/>
  <c r="I117" i="3"/>
  <c r="L117" i="3" s="1"/>
  <c r="I125" i="3"/>
  <c r="L125" i="3" s="1"/>
  <c r="I133" i="3"/>
  <c r="L133" i="3" s="1"/>
  <c r="I141" i="3"/>
  <c r="L141" i="3" s="1"/>
  <c r="I128" i="3"/>
  <c r="L128" i="3" s="1"/>
  <c r="I114" i="3"/>
  <c r="L114" i="3"/>
  <c r="I126" i="3"/>
  <c r="L126" i="3" s="1"/>
  <c r="I142" i="3"/>
  <c r="I113" i="3"/>
  <c r="L113" i="3" s="1"/>
  <c r="I137" i="3"/>
  <c r="L137" i="3" s="1"/>
  <c r="I119" i="3"/>
  <c r="L119" i="3" s="1"/>
  <c r="I127" i="3"/>
  <c r="I135" i="3"/>
  <c r="I143" i="3"/>
  <c r="L143" i="3" s="1"/>
  <c r="I132" i="3"/>
  <c r="L132" i="3"/>
  <c r="I118" i="3"/>
  <c r="I130" i="3"/>
  <c r="L130" i="3" s="1"/>
  <c r="I112" i="3"/>
  <c r="L112" i="3" s="1"/>
  <c r="I99" i="3"/>
  <c r="L99" i="3" s="1"/>
  <c r="I106" i="3"/>
  <c r="L106" i="3" s="1"/>
  <c r="I94" i="3"/>
  <c r="L94" i="3" s="1"/>
  <c r="I102" i="3"/>
  <c r="L102" i="3" s="1"/>
  <c r="I111" i="3"/>
  <c r="L111" i="3" s="1"/>
  <c r="I93" i="3"/>
  <c r="L93" i="3" s="1"/>
  <c r="I101" i="3"/>
  <c r="L101" i="3" s="1"/>
  <c r="I108" i="3"/>
  <c r="L108" i="3"/>
  <c r="I96" i="3"/>
  <c r="L96" i="3"/>
  <c r="I104" i="3"/>
  <c r="L104" i="3" s="1"/>
  <c r="I58" i="3"/>
  <c r="L58" i="3" s="1"/>
  <c r="I95" i="3"/>
  <c r="L95" i="3" s="1"/>
  <c r="I103" i="3"/>
  <c r="L103" i="3" s="1"/>
  <c r="I110" i="3"/>
  <c r="L110" i="3"/>
  <c r="I98" i="3"/>
  <c r="L98" i="3" s="1"/>
  <c r="I107" i="3"/>
  <c r="L107" i="3" s="1"/>
  <c r="I60" i="3"/>
  <c r="L60" i="3" s="1"/>
  <c r="I91" i="3"/>
  <c r="L91" i="3" s="1"/>
  <c r="I59" i="3"/>
  <c r="L59" i="3" s="1"/>
  <c r="I89" i="3"/>
  <c r="L89" i="3" s="1"/>
  <c r="I97" i="3"/>
  <c r="L97" i="3" s="1"/>
  <c r="I105" i="3"/>
  <c r="L105" i="3" s="1"/>
  <c r="I92" i="3"/>
  <c r="L92" i="3" s="1"/>
  <c r="I100" i="3"/>
  <c r="L100" i="3" s="1"/>
  <c r="I109" i="3"/>
  <c r="L109" i="3"/>
  <c r="F187" i="3"/>
  <c r="F192" i="3" s="1"/>
  <c r="L170" i="3"/>
  <c r="C175" i="3"/>
  <c r="F17" i="4"/>
  <c r="G185" i="3"/>
  <c r="G187" i="3" s="1"/>
  <c r="G192" i="3" s="1"/>
  <c r="G189" i="3"/>
  <c r="G194" i="3"/>
  <c r="K168" i="3" l="1"/>
  <c r="K169" i="3" s="1"/>
  <c r="H68" i="3"/>
  <c r="H46" i="3"/>
  <c r="H34" i="3"/>
  <c r="H27" i="3"/>
  <c r="H20" i="3"/>
  <c r="H12" i="3"/>
  <c r="H87" i="3"/>
  <c r="H82" i="3"/>
  <c r="H78" i="3"/>
  <c r="H66" i="3"/>
  <c r="H48" i="3"/>
  <c r="H43" i="3"/>
  <c r="H38" i="3"/>
  <c r="H31" i="3"/>
  <c r="H25" i="3"/>
  <c r="H17" i="3"/>
  <c r="H9" i="3"/>
  <c r="H86" i="3"/>
  <c r="H81" i="3"/>
  <c r="H72" i="3"/>
  <c r="H65" i="3"/>
  <c r="H53" i="3"/>
  <c r="H42" i="3"/>
  <c r="H37" i="3"/>
  <c r="H30" i="3"/>
  <c r="H24" i="3"/>
  <c r="H16" i="3"/>
  <c r="H8" i="3"/>
  <c r="L8" i="3" s="1"/>
  <c r="H90" i="3"/>
  <c r="H85" i="3"/>
  <c r="H75" i="3"/>
  <c r="H69" i="3"/>
  <c r="H62" i="3"/>
  <c r="H56" i="3"/>
  <c r="L56" i="3" s="1"/>
  <c r="H50" i="3"/>
  <c r="L50" i="3" s="1"/>
  <c r="H47" i="3"/>
  <c r="H40" i="3"/>
  <c r="H28" i="3"/>
  <c r="H21" i="3"/>
  <c r="H13" i="3"/>
  <c r="H88" i="3"/>
  <c r="H84" i="3"/>
  <c r="H80" i="3"/>
  <c r="H77" i="3"/>
  <c r="H74" i="3"/>
  <c r="H71" i="3"/>
  <c r="H67" i="3"/>
  <c r="H64" i="3"/>
  <c r="H61" i="3"/>
  <c r="H55" i="3"/>
  <c r="H52" i="3"/>
  <c r="H45" i="3"/>
  <c r="H41" i="3"/>
  <c r="H36" i="3"/>
  <c r="H33" i="3"/>
  <c r="H29" i="3"/>
  <c r="H26" i="3"/>
  <c r="H23" i="3"/>
  <c r="H19" i="3"/>
  <c r="H15" i="3"/>
  <c r="H11" i="3"/>
  <c r="H7" i="3"/>
  <c r="H83" i="3"/>
  <c r="H79" i="3"/>
  <c r="L79" i="3" s="1"/>
  <c r="H76" i="3"/>
  <c r="H73" i="3"/>
  <c r="H70" i="3"/>
  <c r="H63" i="3"/>
  <c r="H54" i="3"/>
  <c r="H51" i="3"/>
  <c r="H49" i="3"/>
  <c r="H44" i="3"/>
  <c r="H39" i="3"/>
  <c r="H35" i="3"/>
  <c r="H32" i="3"/>
  <c r="H22" i="3"/>
  <c r="H18" i="3"/>
  <c r="H14" i="3"/>
  <c r="H10" i="3"/>
  <c r="H6" i="3"/>
  <c r="I6" i="3" l="1"/>
  <c r="L6" i="3" s="1"/>
  <c r="I32" i="3"/>
  <c r="L32" i="3" s="1"/>
  <c r="I70" i="3"/>
  <c r="L70" i="3" s="1"/>
  <c r="I83" i="3"/>
  <c r="L83" i="3" s="1"/>
  <c r="I33" i="3"/>
  <c r="L33" i="3" s="1"/>
  <c r="I67" i="3"/>
  <c r="L67" i="3" s="1"/>
  <c r="I21" i="3"/>
  <c r="L21" i="3" s="1"/>
  <c r="I75" i="3"/>
  <c r="L75" i="3" s="1"/>
  <c r="I42" i="3"/>
  <c r="L42" i="3" s="1"/>
  <c r="I25" i="3"/>
  <c r="L25" i="3" s="1"/>
  <c r="I48" i="3"/>
  <c r="L48" i="3" s="1"/>
  <c r="I34" i="3"/>
  <c r="L34" i="3" s="1"/>
  <c r="I35" i="3"/>
  <c r="L35" i="3" s="1"/>
  <c r="I73" i="3"/>
  <c r="L73" i="3" s="1"/>
  <c r="I23" i="3"/>
  <c r="L23" i="3" s="1"/>
  <c r="I55" i="3"/>
  <c r="L55" i="3" s="1"/>
  <c r="I24" i="3"/>
  <c r="L24" i="3" s="1"/>
  <c r="I53" i="3"/>
  <c r="L53" i="3" s="1"/>
  <c r="I31" i="3"/>
  <c r="L31" i="3" s="1"/>
  <c r="I66" i="3"/>
  <c r="L66" i="3" s="1"/>
  <c r="I46" i="3"/>
  <c r="L46" i="3" s="1"/>
  <c r="I18" i="3"/>
  <c r="L18" i="3" s="1"/>
  <c r="I39" i="3"/>
  <c r="L39" i="3" s="1"/>
  <c r="I54" i="3"/>
  <c r="L54" i="3" s="1"/>
  <c r="I76" i="3"/>
  <c r="L76" i="3" s="1"/>
  <c r="I11" i="3"/>
  <c r="L11" i="3" s="1"/>
  <c r="I26" i="3"/>
  <c r="L26" i="3" s="1"/>
  <c r="I41" i="3"/>
  <c r="L41" i="3" s="1"/>
  <c r="I61" i="3"/>
  <c r="L61" i="3" s="1"/>
  <c r="I74" i="3"/>
  <c r="L74" i="3" s="1"/>
  <c r="I88" i="3"/>
  <c r="L88" i="3" s="1"/>
  <c r="I40" i="3"/>
  <c r="L40" i="3" s="1"/>
  <c r="I62" i="3"/>
  <c r="L62" i="3" s="1"/>
  <c r="I90" i="3"/>
  <c r="L90" i="3" s="1"/>
  <c r="I30" i="3"/>
  <c r="L30" i="3" s="1"/>
  <c r="I65" i="3"/>
  <c r="L65" i="3" s="1"/>
  <c r="I9" i="3"/>
  <c r="L9" i="3" s="1"/>
  <c r="I38" i="3"/>
  <c r="L38" i="3" s="1"/>
  <c r="I78" i="3"/>
  <c r="L78" i="3" s="1"/>
  <c r="I20" i="3"/>
  <c r="L20" i="3" s="1"/>
  <c r="I68" i="3"/>
  <c r="L68" i="3" s="1"/>
  <c r="I10" i="3"/>
  <c r="L10" i="3" s="1"/>
  <c r="I49" i="3"/>
  <c r="L49" i="3" s="1"/>
  <c r="I19" i="3"/>
  <c r="L19" i="3" s="1"/>
  <c r="I52" i="3"/>
  <c r="L52" i="3" s="1"/>
  <c r="I80" i="3"/>
  <c r="L80" i="3" s="1"/>
  <c r="I16" i="3"/>
  <c r="L16" i="3" s="1"/>
  <c r="I81" i="3"/>
  <c r="L81" i="3" s="1"/>
  <c r="I87" i="3"/>
  <c r="L87" i="3" s="1"/>
  <c r="I14" i="3"/>
  <c r="L14" i="3" s="1"/>
  <c r="I51" i="3"/>
  <c r="L51" i="3" s="1"/>
  <c r="I7" i="3"/>
  <c r="L7" i="3" s="1"/>
  <c r="I36" i="3"/>
  <c r="L36" i="3" s="1"/>
  <c r="I71" i="3"/>
  <c r="L71" i="3" s="1"/>
  <c r="I84" i="3"/>
  <c r="L84" i="3" s="1"/>
  <c r="I28" i="3"/>
  <c r="L28" i="3" s="1"/>
  <c r="I85" i="3"/>
  <c r="L85" i="3" s="1"/>
  <c r="I86" i="3"/>
  <c r="L86" i="3" s="1"/>
  <c r="I12" i="3"/>
  <c r="L12" i="3" s="1"/>
  <c r="I22" i="3"/>
  <c r="L22" i="3" s="1"/>
  <c r="I44" i="3"/>
  <c r="L44" i="3" s="1"/>
  <c r="I63" i="3"/>
  <c r="L63" i="3" s="1"/>
  <c r="I15" i="3"/>
  <c r="L15" i="3" s="1"/>
  <c r="I29" i="3"/>
  <c r="L29" i="3" s="1"/>
  <c r="I45" i="3"/>
  <c r="L45" i="3" s="1"/>
  <c r="I64" i="3"/>
  <c r="L64" i="3" s="1"/>
  <c r="I77" i="3"/>
  <c r="L77" i="3" s="1"/>
  <c r="I13" i="3"/>
  <c r="L13" i="3" s="1"/>
  <c r="I47" i="3"/>
  <c r="L47" i="3" s="1"/>
  <c r="I69" i="3"/>
  <c r="L69" i="3" s="1"/>
  <c r="I37" i="3"/>
  <c r="L37" i="3" s="1"/>
  <c r="I72" i="3"/>
  <c r="L72" i="3" s="1"/>
  <c r="I17" i="3"/>
  <c r="L17" i="3" s="1"/>
  <c r="I43" i="3"/>
  <c r="L43" i="3" s="1"/>
  <c r="I82" i="3"/>
  <c r="L82" i="3" s="1"/>
  <c r="I27" i="3"/>
  <c r="L27" i="3" s="1"/>
  <c r="I56" i="3"/>
  <c r="I50" i="3"/>
  <c r="I79" i="3"/>
  <c r="I8" i="3"/>
  <c r="L168" i="3" l="1"/>
  <c r="F18" i="4" s="1"/>
  <c r="E23" i="5"/>
  <c r="E22" i="5"/>
  <c r="E24" i="5" s="1"/>
  <c r="E18" i="5"/>
  <c r="E16" i="5"/>
  <c r="A16" i="5"/>
  <c r="E12" i="5"/>
  <c r="E13" i="5" s="1"/>
  <c r="E8" i="5"/>
  <c r="E6" i="5"/>
  <c r="L169" i="3" l="1"/>
  <c r="F19" i="4"/>
  <c r="D20" i="4"/>
  <c r="C176" i="3"/>
  <c r="K17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Juridico7 Agil</author>
  </authors>
  <commentList>
    <comment ref="I107" authorId="0" shapeId="0" xr:uid="{F7B81CDB-79C0-4332-9A74-EE8F33493D84}">
      <text>
        <r>
          <rPr>
            <sz val="11"/>
            <color theme="1"/>
            <rFont val="Calibri"/>
            <family val="2"/>
            <scheme val="minor"/>
          </rPr>
          <t>Juridico7 Agil:
14 MESES, ADITIVO 8 E 9</t>
        </r>
      </text>
    </comment>
    <comment ref="I108" authorId="0" shapeId="0" xr:uid="{C6ACE0C6-C2B4-43FA-A8E9-027840BEF8C4}">
      <text>
        <r>
          <rPr>
            <sz val="11"/>
            <color theme="1"/>
            <rFont val="Calibri"/>
            <family val="2"/>
            <scheme val="minor"/>
          </rPr>
          <t>Juridico7 Agil:
ADITIVO DE 6 MESES</t>
        </r>
      </text>
    </comment>
    <comment ref="I110" authorId="0" shapeId="0" xr:uid="{FDB9C1FC-C274-4A60-90A8-BAAA3FBB93A7}">
      <text>
        <r>
          <rPr>
            <sz val="11"/>
            <color theme="1"/>
            <rFont val="Calibri"/>
            <family val="2"/>
            <scheme val="minor"/>
          </rPr>
          <t>Juridico7 Agil:
VALOR TOTAL NO CONTRATO REF A 10 MESES, ANUAL SERIA 114.031,80</t>
        </r>
      </text>
    </comment>
    <comment ref="I113" authorId="0" shapeId="0" xr:uid="{ECC4AF4A-DA11-40C5-9ACC-77203DBD8024}">
      <text>
        <r>
          <rPr>
            <sz val="11"/>
            <color theme="1"/>
            <rFont val="Calibri"/>
            <family val="2"/>
            <scheme val="minor"/>
          </rPr>
          <t>Juridico7 Agil:
VALOR DO CONTRATO DIVERGENTE DA PROPOSTA QUE ESTÁ 200.005,44</t>
        </r>
      </text>
    </comment>
    <comment ref="H126" authorId="0" shapeId="0" xr:uid="{7E9F9672-358E-413D-B045-2C178B1BC9AE}">
      <text>
        <r>
          <rPr>
            <sz val="11"/>
            <color theme="1"/>
            <rFont val="Calibri"/>
            <family val="2"/>
            <scheme val="minor"/>
          </rPr>
          <t>Juridico7 Agil:
CONTRATO INDISPONIVEL</t>
        </r>
      </text>
    </comment>
  </commentList>
</comments>
</file>

<file path=xl/sharedStrings.xml><?xml version="1.0" encoding="utf-8"?>
<sst xmlns="http://schemas.openxmlformats.org/spreadsheetml/2006/main" count="1137" uniqueCount="615">
  <si>
    <t>DECLARAÇÃO DE CONTRATOS FIRMADOS</t>
  </si>
  <si>
    <t>AGIL LTDA - CNPJ: 26.427.482/0001-54</t>
  </si>
  <si>
    <t>ÓRGÃO / EMPRESA</t>
  </si>
  <si>
    <t>ENDEREÇO</t>
  </si>
  <si>
    <t>CONTRATO</t>
  </si>
  <si>
    <t>VIGÊNCIA (INICIAL)</t>
  </si>
  <si>
    <t>VIGÊNCIA (FINAL)</t>
  </si>
  <si>
    <t>DIF (M)</t>
  </si>
  <si>
    <t>DIF (D)</t>
  </si>
  <si>
    <t xml:space="preserve">VALOR MENSAL </t>
  </si>
  <si>
    <t>VALOR ANUAL</t>
  </si>
  <si>
    <t>VALOR RESÍDUAL</t>
  </si>
  <si>
    <t>MUNICÍPIO DE ALVORADA DO SUL</t>
  </si>
  <si>
    <t>PRAÇA PREFEITO ANTONIO DE SOUZA LEMOS, nº 32, CENTRO, ALVORADA DO SUL/PR</t>
  </si>
  <si>
    <t>15623/2023</t>
  </si>
  <si>
    <t>SECRETARIA DE AGRICULTURA E ABASTECIMENTO, ATRAVÉS DA APTA REGIONAL, DA AGÊNCIA PAULISTA DE TECNOLOGIA DOS AGRONEGÓCIOS</t>
  </si>
  <si>
    <t>ESTRADA NEMEZIÃO DE SOUZA PEREIRA, KM 6 - NA CIDADE DE ANDRADINA, ESTADO DE SÃO PAULO</t>
  </si>
  <si>
    <t>001/2024</t>
  </si>
  <si>
    <t>CAMARA MUNICIAL DOS VEREADORES</t>
  </si>
  <si>
    <t>AV. SETE DE SETEMBRO, nº 812, CENTRO, BAGÉ/RS</t>
  </si>
  <si>
    <t>004/2024</t>
  </si>
  <si>
    <t>BANRISUL ARMAZÉNS GERAIS S.A</t>
  </si>
  <si>
    <t>AV. GETULIO VARGAS, Nº 8.201, BAIRRO SÃO JOSÉ,  CANOAS/RS</t>
  </si>
  <si>
    <t>0101150/2022</t>
  </si>
  <si>
    <t>MUNICÍPIO DE BELO HORIZONTE</t>
  </si>
  <si>
    <t>AVENIDA AFONSO PENA,N. 1212, SALA 318, CENTRO, BELO HORIZONTE/MG</t>
  </si>
  <si>
    <t>261/2022</t>
  </si>
  <si>
    <t xml:space="preserve">MUNICÍPIO DE BLUMENAU </t>
  </si>
  <si>
    <t>AVENIDA CASTELO BRANCO, 02, PCA VICTOR KONDER - CENTRO, BLUMENAU/SC</t>
  </si>
  <si>
    <t>455/2023</t>
  </si>
  <si>
    <t xml:space="preserve"> MUNICÍPIO DE BOM DESPACHO</t>
  </si>
  <si>
    <t>AV. MARIA DA CONCEIÇÃO DEL DUCA, 150, JARAGUÁ, BOM DESPACHO/MG</t>
  </si>
  <si>
    <t>194/2023</t>
  </si>
  <si>
    <t>MUNICIPIO DE CACHOEIRINHA</t>
  </si>
  <si>
    <t>AVENIDA FLORES DA CUNHA, 2251, CENTRO, CACHOEIRINHA/RS</t>
  </si>
  <si>
    <t>023/2024</t>
  </si>
  <si>
    <t xml:space="preserve">CAMARA MUNICIPAL DE VITORIA </t>
  </si>
  <si>
    <t>AV. MARECHAL MASCARENHAS DE MORAES, 1788, BENTO FERREIRA, VITORIA/ES</t>
  </si>
  <si>
    <t>019/2023</t>
  </si>
  <si>
    <t>CÂMARA MUNICIPAL DE PROMISSÃO</t>
  </si>
  <si>
    <t>RUA PREFEITO DANTE ROCCHI, 01,CENTRO, PROMISSÃO/SP</t>
  </si>
  <si>
    <t>006/2023</t>
  </si>
  <si>
    <t>MUNICÍPIO DE CANELA</t>
  </si>
  <si>
    <t>RUA DONA CARLINDA, 455, CENTRO, CANELA/RS</t>
  </si>
  <si>
    <t>44/2023</t>
  </si>
  <si>
    <t>MUNICÍPIO DE COLOMBO</t>
  </si>
  <si>
    <t>RUA XV DE NOVEMBRO, 105, CENTRO, COLOMBRO/PR</t>
  </si>
  <si>
    <t>041/2022</t>
  </si>
  <si>
    <t>MUNICÍPIO DE CORONEL BICACO</t>
  </si>
  <si>
    <t>RUA QUATORZE DE ABRIL, 100, CENTRO, CORONEL BICACO/RS</t>
  </si>
  <si>
    <t>15/2024</t>
  </si>
  <si>
    <t>CENTRO ESTADUAL DE EDUCAÇÃO TECNOLÓGICA "PAULA SOUZA"</t>
  </si>
  <si>
    <t>RUA DOS ANDRADAS, 140, SANTA IFIGENIA, SÃO PAULO/SP</t>
  </si>
  <si>
    <t>346/2023</t>
  </si>
  <si>
    <t>COMPANHIA PAULISTA DE TRENS METROPOLITANOS - CPTM</t>
  </si>
  <si>
    <t>PE24623-01</t>
  </si>
  <si>
    <t>DEFENSORIA PÚBLICA DO ESTADO DO PARÁ</t>
  </si>
  <si>
    <t>RUA PADRE PRUDENCIO, 154, BAIRRO: CAMPINA, BELÉM/PA</t>
  </si>
  <si>
    <t>050/2023</t>
  </si>
  <si>
    <t>DEPARTAMENTO DE ESTRADAS DE RODAGEM DO ESTADO DE SÃO PAULO</t>
  </si>
  <si>
    <t>RODOVIA RAPOSO TAVARES, KM 561+500m, VILA NOVA PRUDENTE, PRESIDENTE PRUDENTE/SP</t>
  </si>
  <si>
    <t>20.571-0</t>
  </si>
  <si>
    <t>PODER EXECUTIVO DO MUNICIPIO DE ELDORADO DO SUL</t>
  </si>
  <si>
    <t>ESTRADA ARROZEIRA, 270, MEDIANEIRA, ELDORADO DO SUL/RS</t>
  </si>
  <si>
    <t>307/2023</t>
  </si>
  <si>
    <t>308/2023</t>
  </si>
  <si>
    <t xml:space="preserve"> MUNICIPIO DE ELDORADO DO SUL</t>
  </si>
  <si>
    <t>044/2023</t>
  </si>
  <si>
    <t>MUNICIPIO DE EREBANGO</t>
  </si>
  <si>
    <t>RUA ABRAÃO DOZZA, 900,EREBANGO/RS</t>
  </si>
  <si>
    <t>016/2023</t>
  </si>
  <si>
    <t>MUNICÍPIO DE ERECHIM</t>
  </si>
  <si>
    <t>PRAÇA DA BANDEIRA, S/N, CENTRO, ERECHIM/RS</t>
  </si>
  <si>
    <t>722/2022</t>
  </si>
  <si>
    <t>010/2023</t>
  </si>
  <si>
    <t>MUNICIPIO DE FLORES DA CUNHA</t>
  </si>
  <si>
    <t>RUA SÃO JOSÉ, 2500, CENTRO, FLORES DA CUNHA/RS</t>
  </si>
  <si>
    <t>007/2024</t>
  </si>
  <si>
    <t>MUNICIPIO DE FRANCA</t>
  </si>
  <si>
    <t>RUA FREDERICO MOURA, 1517, FRANCA/SP</t>
  </si>
  <si>
    <t>0025/2024</t>
  </si>
  <si>
    <t>PREFEITURA MUNICIPAL DE FERNANDOPOLIS</t>
  </si>
  <si>
    <t>RUA PORTO ALEGRA, 350, JARDIM SANTA RITA, FERNANDOPOLIS/SP</t>
  </si>
  <si>
    <t>055/2023</t>
  </si>
  <si>
    <t>FUNDAÇÃO EDUCACIONAL DE BARRETOS</t>
  </si>
  <si>
    <t>AV. PROF. ROBERTO FRADE MONTE, 389, Vila Marieta, BARRETO/SP</t>
  </si>
  <si>
    <t>005/2023</t>
  </si>
  <si>
    <t>FUNDAÇÃO PARA A CONSERVAÇÃO E A PRODUÇÃO FLORESTAL DO ESTADO DE SÃO PAULO</t>
  </si>
  <si>
    <t xml:space="preserve"> AV. PROFESSOR FREDERICO HERMANN JUNIOR, 345, Prédio 12, 1º andar, ALTO DE PINHEIROS, SÃO PAULO/SP</t>
  </si>
  <si>
    <t>24057-7-01-11</t>
  </si>
  <si>
    <t xml:space="preserve"> FUNDAÇÃO PAULISTANA DE EDUCAÇÃO, TECNOLOGIA E CULTURA</t>
  </si>
  <si>
    <t>R. LÍBERO BADARÓ, 425, 25º ANDAR, CENTRO, SÃO PAULO/SP</t>
  </si>
  <si>
    <t>026/2023</t>
  </si>
  <si>
    <t>FUNDAÇÃO ESTATAL DE ATENÇÃO EM SAÚDE DO PARANÁ</t>
  </si>
  <si>
    <t>RUA DO ROSARIO, 144, ANDAR 10A , SAO FRANCISCO, CURITIBA/PR</t>
  </si>
  <si>
    <t>1254/2023</t>
  </si>
  <si>
    <t>535/2024</t>
  </si>
  <si>
    <t>334/2023</t>
  </si>
  <si>
    <t>1491/2023</t>
  </si>
  <si>
    <t>233/2022</t>
  </si>
  <si>
    <t>COMPANHIA DE GÁS DE MINAS GERAIS</t>
  </si>
  <si>
    <t>AV BARBACENA, 1200, 7º ANDAR, SANTO AGOSTINHO, BELO HORIZONTE/MG</t>
  </si>
  <si>
    <t>MUNICIPIO DE GUAÍBA</t>
  </si>
  <si>
    <t>AV NESTOR DE MOURA JARDIM, 111, CENTRO, GUAÍBA/RS</t>
  </si>
  <si>
    <t>410/2022</t>
  </si>
  <si>
    <t>020/2024</t>
  </si>
  <si>
    <t>021/2024</t>
  </si>
  <si>
    <t>196/2024</t>
  </si>
  <si>
    <t>222/2024</t>
  </si>
  <si>
    <t>151/2023</t>
  </si>
  <si>
    <t>103/2024</t>
  </si>
  <si>
    <t>INFORMÁTICA DE MUNICÍPIOS ASSOCIADOS S/A</t>
  </si>
  <si>
    <t>AV BENEDITO DE CAMPOS, 853, JARDIM DO TREVO, CAMPINAS/SP</t>
  </si>
  <si>
    <t>011/2024</t>
  </si>
  <si>
    <t>MUNICIPIO DE IMBUIA</t>
  </si>
  <si>
    <t>AVENIDA BERNARDINO DE ANDRADE, 86, CENTRO, IMBUIA/SC</t>
  </si>
  <si>
    <t>INSTITUTO DE PESQUISAS TECNOLOGICAS DO ESTADO DE SÃO PAULO</t>
  </si>
  <si>
    <t>AV. PROF. ALMEIDA PRADO, 532, CIDADE UNIVERSITÁRIA, BUTANTÃ, SÃO PAULO/SP</t>
  </si>
  <si>
    <t>PE00029/2023</t>
  </si>
  <si>
    <t>PREFEITURA MUNICIPAL DE IRINEÓPOLIS</t>
  </si>
  <si>
    <t>RUA PARANÁ, 200, CENTRO,  IRINEÓPOLIS/SC</t>
  </si>
  <si>
    <t>MUNICÍPIO DE ITAMONTE</t>
  </si>
  <si>
    <t>RUA PREFEITO JOSE RIBEIRO PEREIRA FILHO, 206, CENTRO, ITAMONTE/MG</t>
  </si>
  <si>
    <t>019/2024</t>
  </si>
  <si>
    <t>MUNICIPIO DE ITAPIRANGA</t>
  </si>
  <si>
    <t>PRAÇA DAS BANDEIRAS, SN, CENTRO, ITAPIRANGA/SC</t>
  </si>
  <si>
    <t>034/2023</t>
  </si>
  <si>
    <t>CAMARA DE VEREADORES DE ITAQUI</t>
  </si>
  <si>
    <t>RUA DR JOÃO GOULART, 942, CENTRO, ITAQUI/RS</t>
  </si>
  <si>
    <t>MUNICÍPIO DE IVAIPORÃ</t>
  </si>
  <si>
    <t>RUA RIO GRANDE DO NORTE, 1000, IVAIPORA/PR</t>
  </si>
  <si>
    <t>3067/2023</t>
  </si>
  <si>
    <t>MUNICÍPIO DE JARAGUÁ DO SUL</t>
  </si>
  <si>
    <t>RUA WALTER MARQUARDT, 1111, PREDIO, BARRA DO RIO MOLHA, JARAGUA DO SUL/SC</t>
  </si>
  <si>
    <t>255/2022</t>
  </si>
  <si>
    <t>PREFEITURA MUNICIPAL DE JOANÓPOLIS</t>
  </si>
  <si>
    <t>RUA FRANCISCO WOHLERS, 170, JOANOPOLIS/SP</t>
  </si>
  <si>
    <t>FUNDO MUNICIPAL DE EDECAÇÃO DE LEBON RÉGIS</t>
  </si>
  <si>
    <t>RUA ARTHUR BARTH, LEBON REGIS/SC</t>
  </si>
  <si>
    <t>025/2023</t>
  </si>
  <si>
    <t>MUNICÍPIO DE MONTENEGRO</t>
  </si>
  <si>
    <t>RUA JOÃO PESSOA, 1363, MONTENEGRO/RS</t>
  </si>
  <si>
    <t xml:space="preserve">12210/2021 </t>
  </si>
  <si>
    <t>MUNICIPIO DE NAVEGANTES</t>
  </si>
  <si>
    <t>RUA JOÃO EMILIO, 100, CENTRO, NAVEGANTES/SC</t>
  </si>
  <si>
    <t>MUNICÍPIO DE PAPANDUVA</t>
  </si>
  <si>
    <t>RUA SÉRGIO GLEVINSKI, 134, PAPANDUVA/SC</t>
  </si>
  <si>
    <t>150/2023</t>
  </si>
  <si>
    <t>MUNICIPIO DE PELOTAS</t>
  </si>
  <si>
    <t>PRAÇA CORONEL PEDRO OSÓRIO, 101, PELOTAS/RS</t>
  </si>
  <si>
    <t>033/2023</t>
  </si>
  <si>
    <t>MUNICÍPIO DE PINDAMONHANGABA</t>
  </si>
  <si>
    <t>AV. NOSSA SENHORA DO BOM SUCESSO, n 1400, BAIRRO ALTO DO CARDOSO, PINDAMONHANGABA/SP</t>
  </si>
  <si>
    <t>013/2024</t>
  </si>
  <si>
    <t>009/2023</t>
  </si>
  <si>
    <t>MUNICÍPIO DE PINHALÃO</t>
  </si>
  <si>
    <t>RUA DOMINGO CALIXTO, 483, CENTRO, PINHALÃO/PR</t>
  </si>
  <si>
    <t>012/2023</t>
  </si>
  <si>
    <t xml:space="preserve">FUNDAÇÃO DE PREVIDÊNCIA COMPLEMENTAR DO ESTADO DE SÃO PAULO </t>
  </si>
  <si>
    <t xml:space="preserve"> AV. BRIGADEIRO LUÍS ANTONIO, 2701, SÃO PAULO/SP</t>
  </si>
  <si>
    <t>16/2021</t>
  </si>
  <si>
    <t>PREVIDÊNCIA DO RIO GRANDE</t>
  </si>
  <si>
    <t>RUA FRANCISCO MARQUES, 178, CENTRO, RIO GRANDE/RS</t>
  </si>
  <si>
    <t>COMPANHIA DE PROCESSAMENTO DE DADOS DO ESTADO DE SÃO PAULO</t>
  </si>
  <si>
    <t>RUA AGUEDA GONCALVES, 240, JD PEDRO GONCALVES, TABOAO DA SERRA/SP</t>
  </si>
  <si>
    <t>057/2023</t>
  </si>
  <si>
    <t>PREFEITURA MUNICIPAL DE PRESIDENTE VENCESLAU</t>
  </si>
  <si>
    <t>TRAVESSA TENENTE OSVALDO BARBOSA, 180, CENTRO, PRESIDENTE VENCESLAU/SP</t>
  </si>
  <si>
    <t>228/2023</t>
  </si>
  <si>
    <t>MUNICÍPIO DE RENASCENÇA</t>
  </si>
  <si>
    <t>RUA GETULIO VARGAS, 901, CENTRO, RENASCENÇA/PR</t>
  </si>
  <si>
    <t>180/2022</t>
  </si>
  <si>
    <t>157/2023</t>
  </si>
  <si>
    <t>CAMARA MUNICIPAL DE RIO NOVO DO SUL</t>
  </si>
  <si>
    <t>RUA JOAQUIM ALVES, 01, ED. VEREADOR FRANSCISCO JORGE DA SILVA, CENTRO, RIO NOVO DO SUL/ES</t>
  </si>
  <si>
    <t>MUNICIPIO DE SÃO MIGUEL DA BOA VISTA</t>
  </si>
  <si>
    <t>RUA SÃO LUIS, 210, CENTRO, SÃO MIGUEL DA BOA VISTA/SC</t>
  </si>
  <si>
    <t>23/2023</t>
  </si>
  <si>
    <t>SERVIÇO AUTÔNOMO MUNICIPAL DE ÁGUA E ESGOTO</t>
  </si>
  <si>
    <t>RUA JOÃO WENCESLAU PSCHEIDT, n° 811, B. BRASÍLIA, SÃO BENTO DO SUL/SC</t>
  </si>
  <si>
    <t>MUNICÍPIO DE SANTA BÁRBARA D'OESTE</t>
  </si>
  <si>
    <t>AV. MONTE CASTELO, 1000, JARDIM PRIMAVERA, SANTA BÁRBARA D'OESTE/SP</t>
  </si>
  <si>
    <t>171/2023</t>
  </si>
  <si>
    <t>SECRETARIA DE ESTADO DA SAÚDE</t>
  </si>
  <si>
    <t>R. GEN. ROBERTO ALVES DE CARVALHO FILHO, 270, SANTO AMARO, SÃO PAULO/SP</t>
  </si>
  <si>
    <t>021/2023</t>
  </si>
  <si>
    <t>MUNICÍPIO DE SÃO JOÃO DO CAIUÁ</t>
  </si>
  <si>
    <t xml:space="preserve"> RUA DOM PEDRO II, 800, CENTRO, SÃO JOÃO DO CAIUÁ/PR</t>
  </si>
  <si>
    <t>037/2023</t>
  </si>
  <si>
    <t>SUPERINTENDÊNCIA DA POLÍCIA TÉCNICO-CIENTÍFICA</t>
  </si>
  <si>
    <t>RUA MONCORVO FILHO, 410, 4º ANDAR, BUTANTÃ, SÃO PAULO/SP</t>
  </si>
  <si>
    <t>218/2023</t>
  </si>
  <si>
    <t>PREFEITURA MUNICIPAL DE SÃO PEDRO DE ALCÂNTARA</t>
  </si>
  <si>
    <t>PRAÇA LEOPOLDO FRANCISCO KRETZER, 01, CENTRO,  SÃO PEDRO DE ALCÂNTARA/SC</t>
  </si>
  <si>
    <t>34/2024</t>
  </si>
  <si>
    <t>CÂMARA MUNICIPAL DE SEABRA</t>
  </si>
  <si>
    <t>RUA LINDOLFO MOREIRA, 571, TAMBORIL, SEABRA/CE</t>
  </si>
  <si>
    <t>31/2023</t>
  </si>
  <si>
    <t>FUNDAÇÃO SISTEMA ESTADUAL DE ANÁLISE DE DADOS-SEADE</t>
  </si>
  <si>
    <t>AV PROFESSOR LINEU PRESTES, 913, CIDADE UNIVERSITÁRIA, BUTANTÃ, SÃO PAULO/SP</t>
  </si>
  <si>
    <t>SERVIÇO NACIONAL DE APRENDIZAGEM DO COOPERATIVISMO DO ESTADO DO PARÁ – SESCOOP</t>
  </si>
  <si>
    <t>AV. CONSELHEIRO FURTADO, 1693, B. NAZARÉ, BELÉM/PA</t>
  </si>
  <si>
    <t>35/2023</t>
  </si>
  <si>
    <t>SERVIÇO NACIONAL DE APRENDIZAGEM DO COOPERATIVISMO NO ESTADO DO RIO GRANDE DO NORTE – SESCOOP</t>
  </si>
  <si>
    <t>Av. JERÔNIMO CÂMARA,  2994, B. NAZARÉ, NATAL/RN</t>
  </si>
  <si>
    <t>001/2021</t>
  </si>
  <si>
    <t>MUNICÍPIO DE SOROCABA</t>
  </si>
  <si>
    <t>AV. ENG. CARLOS REINALDO MENDES, 3041, SOROCABA/SP</t>
  </si>
  <si>
    <t>763/23</t>
  </si>
  <si>
    <t>MUNICÍPIO DE TUNAS DO PARANÁ</t>
  </si>
  <si>
    <t>RUA EROS RUPPEL ABDALA, 129, TUNAS DO PARANÁ/PR</t>
  </si>
  <si>
    <t>009/2024</t>
  </si>
  <si>
    <t>FUNDAÇÃO PADRE ANCHIETA - CENTRO PAULISTA DE RÁDIO E TV EDUCATIVAS</t>
  </si>
  <si>
    <t>RUA CENNO SBRIGHI, 318, AGUIA BRANCA, SÃO PAULO/SP</t>
  </si>
  <si>
    <t>0688/2023</t>
  </si>
  <si>
    <t>UNIVERSIDADE ESTADUAL PAULISTA “JÚLIO DE MESQUITA FILHO"</t>
  </si>
  <si>
    <t xml:space="preserve">RUA QUIRINO DE ANDRADE, 215, CENTRO, SÃO PAULO/SP </t>
  </si>
  <si>
    <t>001/2020</t>
  </si>
  <si>
    <t>UNIVERSIDADE ESTADUAL PAULISTA “JÚLIO DE MESQUITA FILHO” - REITORIA</t>
  </si>
  <si>
    <t>008/2024</t>
  </si>
  <si>
    <t xml:space="preserve"> PREFEITURA MUNICIPAL DE VERA CRUZ</t>
  </si>
  <si>
    <t>AV. 07 DE SETEMBRO, 815, CENTRO, VERA CRUZ/SP</t>
  </si>
  <si>
    <t>ADVOCACIA GERAL DA UNIÃO - PE</t>
  </si>
  <si>
    <t>Avenida Herculano Bandeira, 716 – Pina  CEP 51.110-130, nacidade de Recife/PE</t>
  </si>
  <si>
    <t>25/2024</t>
  </si>
  <si>
    <t>MUNICIPIO DE ANTONIO PRADO</t>
  </si>
  <si>
    <t>RUA FRANCISCO MARCANTONIO, N. 57, CENTRO, ANTONIO PRADO/RS</t>
  </si>
  <si>
    <t>Estrada Nemezião de Souza Pereira, km 6 - na cidade de Andradina, Estado de São Paulo</t>
  </si>
  <si>
    <t>MUNICIPIO DE ARCOS</t>
  </si>
  <si>
    <t>RUA GETULIO VARGAS, N. 228, CENTRO, ARCOS/MG</t>
  </si>
  <si>
    <t>052/2024</t>
  </si>
  <si>
    <t>AGÊNCIA REGULADORA DE SERVIÇOS PÚBLICOS DELEGADOS DE TRANSPORTE DO ESTADO DE SÃO PAULO</t>
  </si>
  <si>
    <t>RUA IGUATEMI, N. 105, ITAIM BIBI, SÃO PAULO/SP</t>
  </si>
  <si>
    <t>0412/ARTESP/2020</t>
  </si>
  <si>
    <t>BRB - BANCO DE BRASÍLIA S.A.</t>
  </si>
  <si>
    <t>Centro Empresarial CNC - ST SAUN, Quadra 5, Lote C, Blocos B e C - Brasília - DF CEP 70.091-900</t>
  </si>
  <si>
    <t>135/2024</t>
  </si>
  <si>
    <t>165/2024</t>
  </si>
  <si>
    <t>Distrito Sanitário Especial Indígena Vilhena - DSEI/RO</t>
  </si>
  <si>
    <t>Av. Guaporé, nº 3046 – Bairro Jardim Clodoaldo – CEP 76.963-574 na cidade de Cacoal/RO</t>
  </si>
  <si>
    <t>17/2024</t>
  </si>
  <si>
    <t>CONSÓRCIO INTERMUNICIPAL DE SAÚDE DOS MUNICÍPIOS DA MICRORREGIÃO DO MÉDIO SAPUCAÍ - CISAMESP</t>
  </si>
  <si>
    <t>Avenida Major Armando Rubens Storino, nº 2.200, Jardim Canadá, Pouso Alegre - MG</t>
  </si>
  <si>
    <t>Conselho Regional dos Técnicos Industriais da 4ª Região – CRT-04 PR/SC</t>
  </si>
  <si>
    <t>Rua Felipe Schimidt, nº 390, na cidade de Florianópolis/SC</t>
  </si>
  <si>
    <t>014/2024</t>
  </si>
  <si>
    <t>DEPARTAMENTO NACIONAL DE INFRAESTRUTURA DE TRANSPORTES – DNI</t>
  </si>
  <si>
    <t>Av. 24 de Outubro nº 311, Setor dos Funcionários, Goiânia/GO, CEP: 74.543-100</t>
  </si>
  <si>
    <t>415/2024</t>
  </si>
  <si>
    <t xml:space="preserve"> ASSOCIAÇÃO DOS MUNICÍPIOS DA REGIÃO DA GRANDE FLORIANÓPOLIS</t>
  </si>
  <si>
    <t>RUA CANDIDO RAMOS, 250, CAPOEIRAS, FLORIANÓPOLIS/SC</t>
  </si>
  <si>
    <t>PREFEITURA MUNICIPAL DE GUAREI</t>
  </si>
  <si>
    <t>RUA PROFª ANA CANDIDA ROLIM, 46, CENTRO, GUAREÍ/SP</t>
  </si>
  <si>
    <t>123/2023</t>
  </si>
  <si>
    <t>Instituto Federal Catarinense – Campus Blumenau</t>
  </si>
  <si>
    <t>Rua Bernardino José de Oliveira, 81, Badenfurt, em Blumenau/SC, CEP 89.070-270</t>
  </si>
  <si>
    <t>INSTITUTO FEDERAL DE EDUCAÇÃO, CIÊNCIA E TECNOLOGIA DO CEARÁ - IFCE/CAMPUS ITAPIPOCA</t>
  </si>
  <si>
    <t>Av. da Universidade, nº 102, Madalenas, CEP nº 62.505-090, na cidade de Itapipoca/Ceará</t>
  </si>
  <si>
    <t>16/2024</t>
  </si>
  <si>
    <t xml:space="preserve">INSTITUTO FEDERAL DE EDUCAÇÃO, CIÊNCIA E TECNOLOGIA DO PARANÁ - IFPR, CAMPUS PALMAS </t>
  </si>
  <si>
    <t>Avenida Bento Munhoz da Rocha Neto, s/nº, Bairro Universitário, na cidade de Palmas, estado do Paraná</t>
  </si>
  <si>
    <t>INSTITUTO NACIONAL DE COLONIZAÇÃO E REFORMA AGRÁRIA</t>
  </si>
  <si>
    <t>Av. Acioni Souza Filho, nº 483, Bairro Praia Comprida, na cidade de São José/Santa Catarina</t>
  </si>
  <si>
    <t>862/2024</t>
  </si>
  <si>
    <t>MUNICÍPIO DE VILA VELHA</t>
  </si>
  <si>
    <t>Av. Santa Leopoldina, nº 840, Itaparica – Vila Velha/ES</t>
  </si>
  <si>
    <t>078/2024</t>
  </si>
  <si>
    <t>Tribunal de Contas da União no Estado de Goiás</t>
  </si>
  <si>
    <t xml:space="preserve">Avenida Couto Magalhães, QD. S-30 Lt.03, nº 277, Setor Bela Vista, Goiânia – GO, CEP nº 74.8234- 10. </t>
  </si>
  <si>
    <t>INSTITUTO FEDERAL DE EDUCAÇÃO CIÊNCIA E TECNOLOGIA DO ESPIRITO SANTO IFES – CAMPUS NOVA VENÉCIA</t>
  </si>
  <si>
    <t>Rodovia Miguel Curry Carneiro, 799, Bairro Santa Luzia, CEP 29830-000 Nova Venécia-ES</t>
  </si>
  <si>
    <t>MINISTÉRIO PÚBLICO DO TRABALHO/PROCURADORIA REGIONAL DO TRABALHO DA 15ª REGIÃO</t>
  </si>
  <si>
    <t>Avenida Cassiano Ricardo, 601, 10º andar, ed. The One Office Tower, Pq. Residencial Aquarius. São José dos Campos/SP</t>
  </si>
  <si>
    <t>13/2024</t>
  </si>
  <si>
    <t>MINISTÉRIO PÚBLICO DO TRABALHO</t>
  </si>
  <si>
    <t>Avenida Presidente Dutra, 4055, Bairro Olaria, Porto Velho - RO - CEP: 76801-327</t>
  </si>
  <si>
    <t>003/2024</t>
  </si>
  <si>
    <t>UNIVERSIDADE FEDERAL DE SÃO JOÃO DEL-REI/UFSJ</t>
  </si>
  <si>
    <t>São João del-Rei/MG, à Praça Frei Orlando, nº. 170, CEP: 36.307-352</t>
  </si>
  <si>
    <t>FUNDAÇÃO ANITA MANTUANO DE ARTES DO ESTADO DO RIO DE JANEIRO FUNARJ</t>
  </si>
  <si>
    <t>Rua da Alfândega, 91, 5.º andar - Bairro Centro, Rio de Janeiro/RJ</t>
  </si>
  <si>
    <t>180021/214/2024</t>
  </si>
  <si>
    <t>FUNDAÇÃO NACIONAL DOS POVOS INDÍGENAS – FUNAI - COORDENAÇÃO REGIONAL DE DOURADOS/MS</t>
  </si>
  <si>
    <t>Avenida Marcelino Pires, nº 3923 - Jardim Caramuru, cidade de Dourados/MS</t>
  </si>
  <si>
    <t>138/2024</t>
  </si>
  <si>
    <t>Secretaria da Educação do Estado de São Paulo</t>
  </si>
  <si>
    <t>Praça da República, nº 53 – Centro, na cidade de São Paulo/Estado de São Paulo</t>
  </si>
  <si>
    <t>383/2024</t>
  </si>
  <si>
    <t>SECRETARIA MUNICIPAL DE CULTURA DE SÃO PAULO</t>
  </si>
  <si>
    <t>Rua Líbero Badaró nº 346 – Edifício Sampaio Moreira – Centro - São Paulo/SP - CEP: 01008-905</t>
  </si>
  <si>
    <t>029/SMC-G/2024</t>
  </si>
  <si>
    <t>MINISTÉRIO PÚBLICO DO ESTADO DO RIO GRANDE DO NORTE - PROCURADORIA-GERAL DE JUSTIÇA</t>
  </si>
  <si>
    <t>Rua Promotor Manoel Alves Pessoa Neto, nº 97, Candelária, Natal/RN, CEP 59.065-555</t>
  </si>
  <si>
    <t>48/2024</t>
  </si>
  <si>
    <t>MINISTÉRIO PÚBLICO FEDERAL</t>
  </si>
  <si>
    <t xml:space="preserve"> Rua José Camacho, 3307, Bairro Embratel – CEP 76.820-886 – Porto Velho-RO</t>
  </si>
  <si>
    <t>Avenida Santa Leopoldina, nº 840, Itaparica – Vila Velha, Estado do Espírito Santo, CEP 29.102-915</t>
  </si>
  <si>
    <t>181/2024</t>
  </si>
  <si>
    <t>189/2024</t>
  </si>
  <si>
    <t>MUNICÍPIO DE NOVA BOA VISTA</t>
  </si>
  <si>
    <t>Av. Jacob Wagner Sobrinho, 939, Centro</t>
  </si>
  <si>
    <t>212/2024</t>
  </si>
  <si>
    <t>IBAMA - SUPERINTENDENCIA ESTADUAL/ES</t>
  </si>
  <si>
    <t>Rua Luiz Gonzáles Alvarado, 70 - Bairro Enseada do Sua, Vitória/ES, CEP 29050-380</t>
  </si>
  <si>
    <t xml:space="preserve">CÂMARA MUNICIPAL DE CAETÉ </t>
  </si>
  <si>
    <t>Rua Mato Dentro nº 48 (Prédio Principal) e 69 (Anexo), Centro e  Rua José Mariano, nº 458 – A e B, Bairro Pedra Branca</t>
  </si>
  <si>
    <t>017/2024</t>
  </si>
  <si>
    <t>REDE MUNICIPAL DR. MÁRIO GATTI DE URGÊNCIA, EMERGÊNCIA E HOSPITALAR</t>
  </si>
  <si>
    <t>Av. Prefeito Faria Lima, nº340, Parque Itália – Campinas/SP</t>
  </si>
  <si>
    <t>MUNICIPIO DE CUNHA PORÃ</t>
  </si>
  <si>
    <t>Rua Moura Brasil, N° 1639, Centro, Cunha Porã/SC</t>
  </si>
  <si>
    <t>095/2024</t>
  </si>
  <si>
    <t>Universidade Estadual Paulista “Júlio de Mesquita Filho” Câmpus de São João da Boa Vista Unesp SJBV</t>
  </si>
  <si>
    <t>Avenida Profª. Isette Correa Fontão, nº 505 – Bairro Jardim das Flores, São João da Boa Vista/SP</t>
  </si>
  <si>
    <t>SUPERINTENDÊNCIA REGIONAL DE POLÍCIA FEDERAL NO ESTADO DO RIO DE JANEIRO</t>
  </si>
  <si>
    <t>Avenida Rodrigues Alves nº 01 – Praça Mauá, Rio de Janeiro/RJ</t>
  </si>
  <si>
    <t>Superintendência da Polícia Rodoviária Federal no Rio de Janeiro</t>
  </si>
  <si>
    <t>Rodovia Presidente Dutra, BR-116, Km 163 - Vigário Geral, na cidade do do Rio de Janeiro/RJ</t>
  </si>
  <si>
    <t>418/2024</t>
  </si>
  <si>
    <t xml:space="preserve"> SERVIÇO SOCIAL DO COMÉRCIO – ADMINISTRAÇÃO REGIONAL NO ESTADO DE SANTA CATARINA - Sesc/SC</t>
  </si>
  <si>
    <t>Rua Felipe Schmidt, 785, Centro, em Florianópolis/SC</t>
  </si>
  <si>
    <t xml:space="preserve">BANCO DO NORDESTE DO BRASIL </t>
  </si>
  <si>
    <t>UNIVERSIDADE FEDERAL DO AGRESTE DE PERNAMBUCO</t>
  </si>
  <si>
    <t>Avenida Bom Pastor, s/nº, Boa Vista, CEP: 55.292-272, na cidade de Garanhuns /Estado PE</t>
  </si>
  <si>
    <t>UNIVERSIDADE TECNOLÓGICA FEDERAL DO PARANÁ</t>
  </si>
  <si>
    <t>RUA DOUTOR WASHINGTON SUBTIL CHUEIRE, 330, JARDIM CARVALHO</t>
  </si>
  <si>
    <t>006/2024</t>
  </si>
  <si>
    <t>DEPARTAMENTO NACIONAL DE INFRAESTRUTURA DE TRANSPORTES – DNIT</t>
  </si>
  <si>
    <t xml:space="preserve"> Universidade Tecnológica Federal do Paraná – Campus Ponta Grossa</t>
  </si>
  <si>
    <t>Rua Dr. Washington Subtil Chueire, nº 330, Jardim Carvalho – Ponta Grossa/PR, CEP: 84.017-220</t>
  </si>
  <si>
    <t>24/2024</t>
  </si>
  <si>
    <t>Superintendência da Polícia Rodoviária Federal em Pernambuco</t>
  </si>
  <si>
    <t>Av. Antônio de Góes, 820 – Pina – Recife/PE - CEP: 51010-000</t>
  </si>
  <si>
    <t>SUPERINTENDÊNCIA DA POLÍCIA RODOVIÁRIA FEDERAL NO AMAPÁ</t>
  </si>
  <si>
    <t xml:space="preserve"> Avenida FAB nº 1374, Centro, Macapá/AP, CEP 68.900-908</t>
  </si>
  <si>
    <t>VALOR TOTAL DE CONTRATOS</t>
  </si>
  <si>
    <t>1/12 DOS CONTRATOS FIRMADOS</t>
  </si>
  <si>
    <t>PATRIMONIO LIQUIDO</t>
  </si>
  <si>
    <t>VALOR DO PATRIMÔNIO LÍQUIDO DA EMPRESA X 12</t>
  </si>
  <si>
    <t>&gt;</t>
  </si>
  <si>
    <t>VALOR TOTAL DOS CONTRATOS</t>
  </si>
  <si>
    <t>=</t>
  </si>
  <si>
    <t xml:space="preserve">Ativo Circulante </t>
  </si>
  <si>
    <t>Passivo Circulante</t>
  </si>
  <si>
    <t>Total Capital Circulante Líquido</t>
  </si>
  <si>
    <t>Valor estimado da Contratação</t>
  </si>
  <si>
    <t>16,66% da Contratação</t>
  </si>
  <si>
    <t>Total Capital Circulante Líquido deve ser igual ou superior a 16,66% da contratação</t>
  </si>
  <si>
    <t>Patrimônio líquido</t>
  </si>
  <si>
    <t>Valor estimado da contratação</t>
  </si>
  <si>
    <t>10% do valor estimado contratação</t>
  </si>
  <si>
    <t>Patrimonio liquido deve ser igual ou superior a 10% (dez por cento) do valor estimado da contratação;</t>
  </si>
  <si>
    <t>Em cumprimento do subitem do Edital, sobre Declaração de Contratos Firmados apresentada, esclarecemos que as divergências dos valores entre a receita bruta discriminada na Demonstração de Resultados e os valores dos contratos mantidos se deve aos seguintes fatos:  1. A empresa teve muitos contratos encerrados devido ao encerramento de suas vigências, isto é, não cabendo mais renovação, pois, atingiu o prazo máximo legal.  2. Ademais, em decorrência ao estado de calamidade Pública, mais especificamente, COVID- 19 (Saars-Cov-2), muitos contratos sofreram redução de seus contingentes e por consequencia, os valores previstos inicialmente foram reduzidos. 3. Justificamos ainda que no ano vigênte, o quantitativo de contratos evoluiu substânciamente em relação ao mesmo período do ano anterior, resultado no percentual demonstrado.</t>
  </si>
  <si>
    <t>Itajaí/SC,</t>
  </si>
  <si>
    <t>SÓCIA ADMINISTRADORA: CAMILA ARACELI PAIANO</t>
  </si>
  <si>
    <t>CPF: 067.490.799-03 - RG: 5278333 SSP/SC</t>
  </si>
  <si>
    <t>STATUS</t>
  </si>
  <si>
    <t>contrato</t>
  </si>
  <si>
    <t>DATA INÍCIO</t>
  </si>
  <si>
    <t>DATA FIM</t>
  </si>
  <si>
    <t>NOME DO ORGAO</t>
  </si>
  <si>
    <t>endereço</t>
  </si>
  <si>
    <t>VALOR MENSAL CONTRATO</t>
  </si>
  <si>
    <t>VALOR ANUAL CONTRATO</t>
  </si>
  <si>
    <t>NUMERO CONTRATO</t>
  </si>
  <si>
    <t>A</t>
  </si>
  <si>
    <t>Antonio Prado</t>
  </si>
  <si>
    <t>061/2023</t>
  </si>
  <si>
    <t>Arcos - MG</t>
  </si>
  <si>
    <t>Araguari</t>
  </si>
  <si>
    <t>MUNICIPIO DE ARAGUARI</t>
  </si>
  <si>
    <t>PRAÇA GAIOSO NEVES. N. 129, GOIAS, ARAGUARI/MG</t>
  </si>
  <si>
    <t>093/2023</t>
  </si>
  <si>
    <t>Alvorada do Sul</t>
  </si>
  <si>
    <t>Andradina</t>
  </si>
  <si>
    <t>SECRETARIA DE AGRICULTURA E 
ABASTECIMENTO, ATRAVÉS DA APTA REGIONAL, DA AGÊNCIA PAULISTA DE TECNOLOGIA 
DOS AGRONEGÓCIOS</t>
  </si>
  <si>
    <t>Estrada Nemezião de Souza Pereira, km 6 - na cidade de Andradina, 
Estado de São Paulo</t>
  </si>
  <si>
    <t xml:space="preserve">Bagé RS </t>
  </si>
  <si>
    <t>banrisul</t>
  </si>
  <si>
    <t xml:space="preserve">Belo Horizonte </t>
  </si>
  <si>
    <t xml:space="preserve">Blumenau Bombeiros </t>
  </si>
  <si>
    <t>Bom Despacho -MG</t>
  </si>
  <si>
    <t>Cachoerrinha</t>
  </si>
  <si>
    <t xml:space="preserve">Camara Vitoria </t>
  </si>
  <si>
    <t>Câmara de Promissão SP</t>
  </si>
  <si>
    <t>Canela</t>
  </si>
  <si>
    <t>Colombo</t>
  </si>
  <si>
    <t>Coronel Bicaco</t>
  </si>
  <si>
    <t>CPS</t>
  </si>
  <si>
    <t>CPTM</t>
  </si>
  <si>
    <t>Defensoria - Belem PA</t>
  </si>
  <si>
    <t>Der.12</t>
  </si>
  <si>
    <t>Eldorado do Sul 72.2023</t>
  </si>
  <si>
    <t>Eldorado do Sul 91.2023</t>
  </si>
  <si>
    <t>Eldorado do Sul Agente Educador</t>
  </si>
  <si>
    <t>Eneas Marques</t>
  </si>
  <si>
    <t>MUNICIPIO DE ENÉAS MARQUES</t>
  </si>
  <si>
    <t>AVENIDA JOAQUIM BONETTI, 579, CENTRO, ENEAS MARQUES/PR</t>
  </si>
  <si>
    <t>056/2023</t>
  </si>
  <si>
    <t>Erebango</t>
  </si>
  <si>
    <t>Erechim Educação</t>
  </si>
  <si>
    <t>Erechim 2 10/2023</t>
  </si>
  <si>
    <t>FCCR</t>
  </si>
  <si>
    <t>FUNDAÇÃO CULTURAL CASSIANO RICARDO</t>
  </si>
  <si>
    <t>AV. OLIVIO GOMES, 100, SANTANA, SÃO JOSÉ DOS CAMPOS/SP</t>
  </si>
  <si>
    <t>184/PE010/FCCR/2023</t>
  </si>
  <si>
    <t>Flores da Cunha</t>
  </si>
  <si>
    <t>Franca</t>
  </si>
  <si>
    <t>Fernandopolis</t>
  </si>
  <si>
    <t xml:space="preserve">Fundação Edu. Barretos </t>
  </si>
  <si>
    <t>Fundação Florestal</t>
  </si>
  <si>
    <t xml:space="preserve">Fundação Paulistana </t>
  </si>
  <si>
    <t xml:space="preserve">Funeas adm </t>
  </si>
  <si>
    <t>235/2020</t>
  </si>
  <si>
    <t xml:space="preserve">Funeas CPPI </t>
  </si>
  <si>
    <t>Funeas DL 14.2024</t>
  </si>
  <si>
    <t>funeas HRGUA / HRTB  / HRI</t>
  </si>
  <si>
    <t>Funeas 1491.2023</t>
  </si>
  <si>
    <t xml:space="preserve">funeas 233/2022 </t>
  </si>
  <si>
    <t>Funeas st Gua  - 719.2022</t>
  </si>
  <si>
    <t>719/2022</t>
  </si>
  <si>
    <t>Funeas st Ivaiporã - 719.2022</t>
  </si>
  <si>
    <t>Gasmig</t>
  </si>
  <si>
    <t>Granfpolis</t>
  </si>
  <si>
    <t>Guaiba</t>
  </si>
  <si>
    <t>Guaiba 127-  020.2023</t>
  </si>
  <si>
    <t>Guaiba 127- 021.2023</t>
  </si>
  <si>
    <t>Guaiba 196.2024 - Cozinheiras</t>
  </si>
  <si>
    <t>Guaiba 222.2024</t>
  </si>
  <si>
    <t>Guaiba Recepci, aux manut</t>
  </si>
  <si>
    <t>Guaiba Agente Educador</t>
  </si>
  <si>
    <t>Guaiba 266/2023</t>
  </si>
  <si>
    <t>266/2023</t>
  </si>
  <si>
    <t>Guarei</t>
  </si>
  <si>
    <t>Hospital centenário</t>
  </si>
  <si>
    <t>FUNDAÇÃO HOSPITAL CENTENÁRIO</t>
  </si>
  <si>
    <t>AV. THEODOMIRO PORTO DE FONSECA, N799, FIÃO, SÃO LEOPOLDO/RS</t>
  </si>
  <si>
    <t>40751/2023</t>
  </si>
  <si>
    <t>Ima - Campinas</t>
  </si>
  <si>
    <t>imbuia</t>
  </si>
  <si>
    <t>IPC</t>
  </si>
  <si>
    <t>INSTITUTO DE PREVIDÊNCIA DOS SERVIDORES PÚBLICOS DO MUNICÍPIO DE CARIACICA</t>
  </si>
  <si>
    <t xml:space="preserve">IPT  </t>
  </si>
  <si>
    <t>PE00006/2023</t>
  </si>
  <si>
    <t>IPT RECEPÇÃO</t>
  </si>
  <si>
    <t>Irineópolis</t>
  </si>
  <si>
    <t>Itamonte -MG</t>
  </si>
  <si>
    <t>Itapiranga</t>
  </si>
  <si>
    <t>Itaipulândia</t>
  </si>
  <si>
    <t>MUNICÍPIO DE ITAIPULÂNDIA</t>
  </si>
  <si>
    <t>RUA SAO MIGUEL DO IGUACU, 1891, CENTRO, ITAIPULANDIA/PR</t>
  </si>
  <si>
    <t>425/2023</t>
  </si>
  <si>
    <t>Itaqui</t>
  </si>
  <si>
    <t>Ivaiporã</t>
  </si>
  <si>
    <t>Jaguarão</t>
  </si>
  <si>
    <t>PREFEITURA MUNICIPAL DE JAGUARÃO</t>
  </si>
  <si>
    <t>AVENIDA 27 DE JANEIRO, 422, CENTRO, JAGUARAO/RS</t>
  </si>
  <si>
    <t>011/2023</t>
  </si>
  <si>
    <t>Jaragua do Sul</t>
  </si>
  <si>
    <t>Joanopolis SP</t>
  </si>
  <si>
    <t>Jundiai do Sul</t>
  </si>
  <si>
    <t>MUNICÍPIO DE JUNDIAÍ DO SUL</t>
  </si>
  <si>
    <t xml:space="preserve"> PRAÇA PIO X, 260, CENTRO,  JUNDIAÍ DO SUL/PR</t>
  </si>
  <si>
    <t>047/2023</t>
  </si>
  <si>
    <t>Lebon Regis</t>
  </si>
  <si>
    <t>Louveira</t>
  </si>
  <si>
    <t>MUNICÍPIO DE LOUVEIRA</t>
  </si>
  <si>
    <t>RUA CATHARINA CALSSAVARA CALDANA, 451, LOUVEIRA/SP</t>
  </si>
  <si>
    <t>084/2021</t>
  </si>
  <si>
    <t>Luzerna</t>
  </si>
  <si>
    <t>MUNICÍPIO DE LUZERNA</t>
  </si>
  <si>
    <t>AV. 16 DE FEVEREIRO, 151, LUZERNA/SC</t>
  </si>
  <si>
    <t>005/2022</t>
  </si>
  <si>
    <t>Matelandia</t>
  </si>
  <si>
    <t>MUNICÍPIO DE MATELÂNDIA</t>
  </si>
  <si>
    <t>AV. DUQUE DE CAXIAS, 800, MATELÂNDIA/PR</t>
  </si>
  <si>
    <t>036/2023</t>
  </si>
  <si>
    <t>Matelandia Merendeira</t>
  </si>
  <si>
    <t>063/2023_x000D_</t>
  </si>
  <si>
    <t>Monte Negro</t>
  </si>
  <si>
    <t>Navegantes</t>
  </si>
  <si>
    <t>Nova Prata do Iguaçu</t>
  </si>
  <si>
    <t>MUNICIPIO DE NOVA PRATA DO IGUAÇU</t>
  </si>
  <si>
    <t>RUA VEREADOR VALMOR GOMES, NOVA PRATA DO IGUAÇU/PR</t>
  </si>
  <si>
    <t>243/2023</t>
  </si>
  <si>
    <t>Ouro Preto</t>
  </si>
  <si>
    <t>MUNICÍPIO DE OURO PRETO</t>
  </si>
  <si>
    <t>PRAÇA BARÃO DO RIO BRANCO, 12, OURO PRETO/MG</t>
  </si>
  <si>
    <t>048/2023</t>
  </si>
  <si>
    <t>Paiçandu</t>
  </si>
  <si>
    <t>CÂMARA MUNICIPAL DE PAIÇANDU</t>
  </si>
  <si>
    <t>RUA ONÉSIO FRANCISCO DE FARIAS, 703, JARDIM JOÃO GEROTTO, PAIÇANDU/PR</t>
  </si>
  <si>
    <t>Panambi</t>
  </si>
  <si>
    <t>MUNICÍPIO DE PANAMBI</t>
  </si>
  <si>
    <t>RUA KONRAD ADENAUER Nº. 1870, SÃO JORGE, PANAMBI/RS</t>
  </si>
  <si>
    <t>004/2023</t>
  </si>
  <si>
    <t>Papanduva</t>
  </si>
  <si>
    <t>Pedreira</t>
  </si>
  <si>
    <t>MUNICÍPIO DE PEDREIRA</t>
  </si>
  <si>
    <t xml:space="preserve"> PRAÇA EPITACIO PESSOA, 3, CENTRO, PEDREIRA/SP</t>
  </si>
  <si>
    <t>148/2023</t>
  </si>
  <si>
    <t>Pelotas</t>
  </si>
  <si>
    <t>Pindamonhangaba 13.2024</t>
  </si>
  <si>
    <t>Pindamonhangaba</t>
  </si>
  <si>
    <t>Pinhalão</t>
  </si>
  <si>
    <t>Pinhalão 2</t>
  </si>
  <si>
    <t>PMSP</t>
  </si>
  <si>
    <t>CAIXA BENEFICENTE DA POLICIA MILITAR DO ESTADO</t>
  </si>
  <si>
    <t>RUA ALFREDO MAIA, 218, Luz, São Paulo/SP</t>
  </si>
  <si>
    <t>CBPM–004/02.2/2022</t>
  </si>
  <si>
    <t>Prevcom</t>
  </si>
  <si>
    <t>Previrg</t>
  </si>
  <si>
    <t>Prodesp</t>
  </si>
  <si>
    <t xml:space="preserve">Presidente Venceslau </t>
  </si>
  <si>
    <t>Renascença</t>
  </si>
  <si>
    <t xml:space="preserve">Renascença Vigia </t>
  </si>
  <si>
    <t>Rio do Sul</t>
  </si>
  <si>
    <t>PREFEITURA MUNICIPAL DE RIO DO SUL</t>
  </si>
  <si>
    <t>PRAÇA 25 DE JULHO, 01, CENTRO, RIO DO SUL/SC</t>
  </si>
  <si>
    <t>117/2023</t>
  </si>
  <si>
    <t>Rio Novo do Sul</t>
  </si>
  <si>
    <t>Sâo Miguel da Boa Vista</t>
  </si>
  <si>
    <t>samae blumenau</t>
  </si>
  <si>
    <t>SERVICO AUTONOMO MUNICIPAL DE AGUA E ESGOTO</t>
  </si>
  <si>
    <t>RUA BAHIA, 1530, SALTO, BLUMENAU/SC</t>
  </si>
  <si>
    <t>2210/2021</t>
  </si>
  <si>
    <t>Samae SBS</t>
  </si>
  <si>
    <t xml:space="preserve">Santa Barbara do Oeste </t>
  </si>
  <si>
    <t xml:space="preserve">Santo Amaro </t>
  </si>
  <si>
    <t xml:space="preserve">São Jeronimo da Serra </t>
  </si>
  <si>
    <t>MUNICIPIO DE SÃO JERÔNIMO DA SERRA</t>
  </si>
  <si>
    <t xml:space="preserve"> PRAÇA CORONEL DEOLINO, S/N, CENTRO, SÃO JERÔNIMO DA SERRA/PR</t>
  </si>
  <si>
    <t>111/2023</t>
  </si>
  <si>
    <t>sao joao do caiuá</t>
  </si>
  <si>
    <t>são jose bombeiros</t>
  </si>
  <si>
    <t>MUNICÍPIO DE SÃO JOSÉ/SC</t>
  </si>
  <si>
    <t>AV. ACIONI SOUZA FILHO, 403 (BEIRA MAR SÃO JOSÉ), PRAIA COMPRIDA,SÃO JOSÉ/SC</t>
  </si>
  <si>
    <t>058/2020-03</t>
  </si>
  <si>
    <t>são josé do hortêncio</t>
  </si>
  <si>
    <t xml:space="preserve"> MUNICÍPIO DE SÃO JOSÉ DO HORTÊNCIO</t>
  </si>
  <si>
    <t>RUA 33, 40, CENTRO, SÃO JOSE DO HORTENCIO/RS</t>
  </si>
  <si>
    <t>043/2023</t>
  </si>
  <si>
    <t>são josé do norte</t>
  </si>
  <si>
    <t>MUNICÍPIO DE SÃO JOSÉ DO NORTE</t>
  </si>
  <si>
    <t>RUA EDGARDO PEREIRA VELHO, 635, CENTRO, SÃO JOSÉ DO NORTE/RS</t>
  </si>
  <si>
    <t>003/2021</t>
  </si>
  <si>
    <t>São Paulo Cidadania</t>
  </si>
  <si>
    <t>SECRETARIA MUNICIPAL DE DIREITOS HUMANOS E CIDADANIA</t>
  </si>
  <si>
    <t>RUA LIBERO BADARÓ, 119, 4º ANDAR, CENTRO, SÃO PAULO/SP</t>
  </si>
  <si>
    <t>142/2021</t>
  </si>
  <si>
    <t xml:space="preserve">SPTC </t>
  </si>
  <si>
    <t>São Pedro de Alcantra</t>
  </si>
  <si>
    <t>Seabra</t>
  </si>
  <si>
    <t>Seade</t>
  </si>
  <si>
    <t>Sescoop - PA</t>
  </si>
  <si>
    <t>sescoop</t>
  </si>
  <si>
    <t>Sertanopolis</t>
  </si>
  <si>
    <t>PREFEITURA MUNICIPAL DE SERTANÓPOLIS</t>
  </si>
  <si>
    <t>AV. DR. VACYR GONÇALVES PEREIRA, 342, SERTANOPOLIS/PR</t>
  </si>
  <si>
    <t>93/2023</t>
  </si>
  <si>
    <t xml:space="preserve">Sorocaba </t>
  </si>
  <si>
    <t>Tamarana</t>
  </si>
  <si>
    <t>MUNICÍPIO DE TAMARANA</t>
  </si>
  <si>
    <t>RUA ISALTINO JOSÉ SILVESTRE, 643, CENTRO, TAMARANA/PR</t>
  </si>
  <si>
    <t>294/2023</t>
  </si>
  <si>
    <t>Terra Roxa Novo</t>
  </si>
  <si>
    <t>MUNICÍPIO DE TERRA ROXA</t>
  </si>
  <si>
    <t xml:space="preserve"> AV. PRESIDENTE COSTA E SILVA, 95, TERRA ROXA/PR</t>
  </si>
  <si>
    <t>Tunas do Paraná</t>
  </si>
  <si>
    <t>Tv Cultura SP</t>
  </si>
  <si>
    <t>Terra Roxa</t>
  </si>
  <si>
    <t>189/2023</t>
  </si>
  <si>
    <t>unesp ilha solteira</t>
  </si>
  <si>
    <t>Unesp Sp</t>
  </si>
  <si>
    <t>Vera Cruz SP</t>
  </si>
  <si>
    <t xml:space="preserve">Ame - Santo Andre </t>
  </si>
  <si>
    <t>ARTESP</t>
  </si>
  <si>
    <t xml:space="preserve"> RUA IGUATEMI, N. 105, ITAIM BIBI, SÃO PAULO/SP</t>
  </si>
  <si>
    <t xml:space="preserve"> </t>
  </si>
  <si>
    <t>Lençois Paulistas</t>
  </si>
  <si>
    <t>SP Fazenda</t>
  </si>
  <si>
    <t>sebrae</t>
  </si>
  <si>
    <t>Toledo</t>
  </si>
  <si>
    <t xml:space="preserve">PREGÃO ELETRÔNICO </t>
  </si>
  <si>
    <t xml:space="preserve">ANÁLISE QUALIFICAÇÃO ECONÔMICO-FINANCEIRA: </t>
  </si>
  <si>
    <t xml:space="preserve"> Capital Circulante Líquido ou Capital de Giro (Ativo Circulante - Passivo Circulante) de, no mínimo, 16,66% (dezesseis inteiros e sessenta e seis centésimos por cento) do valor estimado da contratação, tendo por base o balanço patrimonial e as demonstrações contábeis do último exercício social.</t>
  </si>
  <si>
    <t>observar a licitação</t>
  </si>
  <si>
    <t xml:space="preserve"> Comprovação de patrimônio líquido de 10% (dez por cento) do valor estimado da contratação, por meio da apresentação do balanço patrimonial e demonstrações contábeis do último exercício social, apresentados na forma da lei, vedada a substituição por balancetes ou balanços provisórios, podendo ser atualizados por índices oficiais, quando encerrados há mais de 3 (três) meses da data da apresentação da proposta. </t>
  </si>
  <si>
    <t>Declaração, acompanhada da relação de compromissos assumidos, de que um doze avos dos contratos firmados com a Administração Pública e/ou com a iniciativa privada vigentes na data apresentação da proposta não é superior ao patrimônio líquido do licitante. (Fómula de cálculo Valor do Patrimônio líquido x 12/ valor total dos contratos - Resultado deverá ser superios a 1)</t>
  </si>
  <si>
    <t>(A) Valor Total do Contratos Adm Pública / Privada</t>
  </si>
  <si>
    <t>(B) 1/12 Avos dos Contratos Adm Pública / Privada</t>
  </si>
  <si>
    <t xml:space="preserve">   =  A / B</t>
  </si>
  <si>
    <t>Resultado</t>
  </si>
  <si>
    <t>IGUAL OU MENOR QUE O VALOR AFERIDO NO PATRIMONIO LIQUIDO</t>
  </si>
  <si>
    <t>(C) RECEITA BRUTA</t>
  </si>
  <si>
    <t>(D) VALOR TOTAL CONFORME DECLARAÇÃO</t>
  </si>
  <si>
    <t>(E) VALOR DA RECEITA BRUTA</t>
  </si>
  <si>
    <t>(F) RESULTADO ESPERADO</t>
  </si>
  <si>
    <t xml:space="preserve">   = C - D X 100 / E</t>
  </si>
  <si>
    <t>INDICES DO BALANÇO</t>
  </si>
  <si>
    <r>
      <t>Declaração, acompanhada da relação de compromissos assumidos, de que um doze avos dos contratos firmados com a Administração Pública e/ou com a iniciativa privada vigentes na data apresentação da proposta não é superior ao patrimônio líquido do licitante. (Fómula de cálculo</t>
    </r>
    <r>
      <rPr>
        <b/>
        <sz val="11"/>
        <rFont val="Calibri"/>
        <family val="2"/>
      </rPr>
      <t xml:space="preserve"> Valor do Patrimônio líquido x 12</t>
    </r>
    <r>
      <rPr>
        <sz val="11"/>
        <rFont val="Calibri"/>
        <family val="2"/>
      </rPr>
      <t>/ valor total dos contratos - Resultado deverá ser superios a 1)</t>
    </r>
  </si>
  <si>
    <t>(A) patrimonio liquido x 12</t>
  </si>
  <si>
    <t>Valor Total do Contratos Adm Pública / Privada</t>
  </si>
  <si>
    <t>Cálculo demonstrativo da variação percentual do valor total constante na declaração de contratos firmados com a iniciativa privada e com a Administração Pública em relação à receita bruta.
(Valor da receita bruta – Valor total dos contratos) x 100 =
                      Valor da receita bruta</t>
  </si>
  <si>
    <t>Memória de calculo:</t>
  </si>
  <si>
    <t>INFORME AQUI OS DADOS SOLICITADOS</t>
  </si>
  <si>
    <t>Valor TOTAL estimado do contrato:</t>
  </si>
  <si>
    <t>&lt;&lt;&lt; ALTERAR CONFORME EDITAL</t>
  </si>
  <si>
    <t>Ativo circulante:</t>
  </si>
  <si>
    <t>&lt;&lt;&lt; NÃO MEXER! (Somente se o balanço sofrer alteração)</t>
  </si>
  <si>
    <t>Passivo circulante:</t>
  </si>
  <si>
    <t>Patrimônio líquido:</t>
  </si>
  <si>
    <t>Receita bruta:</t>
  </si>
  <si>
    <t>ATENÇÃO!!!</t>
  </si>
  <si>
    <t>SOMENTE IMPRIMIR AS ABAS VERDES DESSA PLANILHA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</si>
</sst>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[$-F800]dddd\,\ mmmm\ dd\,\ yyyy"/>
    <numFmt numFmtId="166" formatCode="dd/mm/yy;@"/>
    <numFmt numFmtId="167" formatCode="_-[$R$-416]\ * #,##0.00_-;\-[$R$-416]\ * #,##0.00_-;_-[$R$-416]\ * &quot;-&quot;??_-;_-@_-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Arial Narrow"/>
      <family val="2"/>
    </font>
    <font>
      <sz val="11.5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Segoe UI"/>
      <family val="2"/>
    </font>
    <font>
      <b/>
      <u/>
      <sz val="11"/>
      <color theme="1"/>
      <name val="Segoe UI"/>
      <family val="2"/>
    </font>
    <font>
      <b/>
      <sz val="12"/>
      <name val="Arial Narrow"/>
      <family val="2"/>
    </font>
    <font>
      <b/>
      <sz val="11"/>
      <color theme="1"/>
      <name val="Segoe UI"/>
      <family val="2"/>
    </font>
    <font>
      <b/>
      <sz val="11.5"/>
      <color theme="1"/>
      <name val="Arial"/>
      <family val="2"/>
    </font>
    <font>
      <b/>
      <sz val="11.5"/>
      <name val="Arial"/>
      <family val="2"/>
    </font>
    <font>
      <sz val="11"/>
      <color rgb="FF000000"/>
      <name val="Calibri"/>
      <family val="2"/>
    </font>
    <font>
      <sz val="11"/>
      <color theme="1"/>
      <name val="Calibri Light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Segoe UI"/>
      <family val="2"/>
    </font>
    <font>
      <sz val="12"/>
      <name val="Arial"/>
      <family val="2"/>
    </font>
    <font>
      <b/>
      <u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MT"/>
      <charset val="1"/>
    </font>
    <font>
      <b/>
      <sz val="10"/>
      <color rgb="FF000000"/>
      <name val="Arial"/>
      <family val="2"/>
      <charset val="1"/>
    </font>
    <font>
      <sz val="11"/>
      <color theme="0"/>
      <name val="Calibri"/>
      <family val="2"/>
      <scheme val="minor"/>
    </font>
    <font>
      <sz val="12"/>
      <color rgb="FF00000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BF1DE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73">
    <xf numFmtId="0" fontId="0" fillId="0" borderId="0" xfId="0"/>
    <xf numFmtId="4" fontId="0" fillId="0" borderId="0" xfId="0" applyNumberFormat="1"/>
    <xf numFmtId="43" fontId="0" fillId="0" borderId="0" xfId="0" applyNumberFormat="1"/>
    <xf numFmtId="9" fontId="0" fillId="0" borderId="0" xfId="2" applyFont="1" applyFill="1"/>
    <xf numFmtId="0" fontId="2" fillId="0" borderId="0" xfId="0" applyFont="1" applyAlignment="1">
      <alignment horizontal="center"/>
    </xf>
    <xf numFmtId="43" fontId="2" fillId="0" borderId="0" xfId="1" applyFont="1" applyFill="1" applyBorder="1" applyAlignment="1">
      <alignment horizontal="right"/>
    </xf>
    <xf numFmtId="0" fontId="0" fillId="0" borderId="0" xfId="0" applyAlignment="1">
      <alignment wrapText="1"/>
    </xf>
    <xf numFmtId="44" fontId="0" fillId="0" borderId="0" xfId="3" applyFont="1" applyFill="1"/>
    <xf numFmtId="44" fontId="0" fillId="0" borderId="0" xfId="0" applyNumberFormat="1"/>
    <xf numFmtId="44" fontId="6" fillId="0" borderId="1" xfId="3" applyFont="1" applyFill="1" applyBorder="1"/>
    <xf numFmtId="43" fontId="5" fillId="0" borderId="1" xfId="0" applyNumberFormat="1" applyFont="1" applyBorder="1"/>
    <xf numFmtId="43" fontId="0" fillId="0" borderId="0" xfId="1" applyFont="1" applyFill="1"/>
    <xf numFmtId="44" fontId="0" fillId="2" borderId="1" xfId="3" applyFont="1" applyFill="1" applyBorder="1"/>
    <xf numFmtId="44" fontId="0" fillId="0" borderId="1" xfId="3" applyFont="1" applyFill="1" applyBorder="1"/>
    <xf numFmtId="44" fontId="8" fillId="0" borderId="1" xfId="3" applyFont="1" applyFill="1" applyBorder="1"/>
    <xf numFmtId="44" fontId="4" fillId="2" borderId="1" xfId="3" applyFont="1" applyFill="1" applyBorder="1"/>
    <xf numFmtId="44" fontId="2" fillId="0" borderId="1" xfId="3" applyFont="1" applyFill="1" applyBorder="1"/>
    <xf numFmtId="44" fontId="7" fillId="0" borderId="1" xfId="3" applyFont="1" applyFill="1" applyBorder="1" applyAlignment="1">
      <alignment horizontal="right"/>
    </xf>
    <xf numFmtId="44" fontId="2" fillId="2" borderId="1" xfId="3" applyFont="1" applyFill="1" applyBorder="1" applyAlignment="1">
      <alignment horizontal="right"/>
    </xf>
    <xf numFmtId="44" fontId="2" fillId="0" borderId="1" xfId="3" applyFont="1" applyFill="1" applyBorder="1" applyAlignment="1">
      <alignment horizontal="right"/>
    </xf>
    <xf numFmtId="44" fontId="7" fillId="0" borderId="4" xfId="3" applyFont="1" applyFill="1" applyBorder="1" applyAlignment="1"/>
    <xf numFmtId="44" fontId="7" fillId="0" borderId="4" xfId="3" applyFont="1" applyFill="1" applyBorder="1" applyAlignment="1">
      <alignment horizontal="right"/>
    </xf>
    <xf numFmtId="44" fontId="2" fillId="0" borderId="4" xfId="3" applyFont="1" applyFill="1" applyBorder="1" applyAlignment="1"/>
    <xf numFmtId="44" fontId="2" fillId="2" borderId="4" xfId="3" applyFont="1" applyFill="1" applyBorder="1" applyAlignment="1"/>
    <xf numFmtId="0" fontId="0" fillId="0" borderId="5" xfId="0" applyBorder="1"/>
    <xf numFmtId="0" fontId="0" fillId="0" borderId="5" xfId="0" applyBorder="1" applyAlignment="1">
      <alignment horizontal="left"/>
    </xf>
    <xf numFmtId="0" fontId="12" fillId="0" borderId="0" xfId="4"/>
    <xf numFmtId="0" fontId="13" fillId="0" borderId="0" xfId="4" applyFont="1"/>
    <xf numFmtId="0" fontId="15" fillId="3" borderId="0" xfId="4" applyFont="1" applyFill="1"/>
    <xf numFmtId="164" fontId="15" fillId="3" borderId="0" xfId="4" applyNumberFormat="1" applyFont="1" applyFill="1" applyAlignment="1">
      <alignment horizontal="center"/>
    </xf>
    <xf numFmtId="0" fontId="15" fillId="3" borderId="0" xfId="4" applyFont="1" applyFill="1" applyAlignment="1">
      <alignment horizontal="center" vertical="center"/>
    </xf>
    <xf numFmtId="164" fontId="15" fillId="3" borderId="8" xfId="4" applyNumberFormat="1" applyFont="1" applyFill="1" applyBorder="1" applyAlignment="1">
      <alignment horizontal="center"/>
    </xf>
    <xf numFmtId="0" fontId="14" fillId="3" borderId="0" xfId="4" applyFont="1" applyFill="1" applyAlignment="1">
      <alignment horizontal="left" vertical="center"/>
    </xf>
    <xf numFmtId="0" fontId="15" fillId="3" borderId="0" xfId="4" applyFont="1" applyFill="1" applyAlignment="1">
      <alignment horizontal="left"/>
    </xf>
    <xf numFmtId="44" fontId="15" fillId="3" borderId="0" xfId="5" applyFont="1" applyFill="1" applyBorder="1" applyAlignment="1">
      <alignment horizontal="left"/>
    </xf>
    <xf numFmtId="10" fontId="16" fillId="3" borderId="0" xfId="4" applyNumberFormat="1" applyFont="1" applyFill="1" applyAlignment="1">
      <alignment horizontal="center"/>
    </xf>
    <xf numFmtId="10" fontId="17" fillId="3" borderId="0" xfId="6" applyNumberFormat="1" applyFont="1" applyFill="1" applyBorder="1" applyAlignment="1">
      <alignment horizontal="center"/>
    </xf>
    <xf numFmtId="164" fontId="15" fillId="3" borderId="0" xfId="4" applyNumberFormat="1" applyFont="1" applyFill="1" applyAlignment="1">
      <alignment horizontal="center" vertical="center"/>
    </xf>
    <xf numFmtId="10" fontId="15" fillId="3" borderId="0" xfId="6" applyNumberFormat="1" applyFont="1" applyFill="1" applyBorder="1" applyAlignment="1">
      <alignment horizontal="center" vertical="center"/>
    </xf>
    <xf numFmtId="44" fontId="15" fillId="3" borderId="3" xfId="4" applyNumberFormat="1" applyFont="1" applyFill="1" applyBorder="1"/>
    <xf numFmtId="44" fontId="14" fillId="3" borderId="0" xfId="5" applyFont="1" applyFill="1" applyBorder="1" applyAlignment="1"/>
    <xf numFmtId="44" fontId="15" fillId="2" borderId="8" xfId="4" applyNumberFormat="1" applyFont="1" applyFill="1" applyBorder="1"/>
    <xf numFmtId="44" fontId="14" fillId="0" borderId="0" xfId="5" applyFont="1" applyFill="1" applyBorder="1" applyAlignment="1"/>
    <xf numFmtId="0" fontId="15" fillId="0" borderId="0" xfId="4" applyFont="1"/>
    <xf numFmtId="164" fontId="15" fillId="3" borderId="0" xfId="4" applyNumberFormat="1" applyFont="1" applyFill="1"/>
    <xf numFmtId="0" fontId="0" fillId="0" borderId="0" xfId="0" applyAlignment="1">
      <alignment horizontal="justify" vertical="center"/>
    </xf>
    <xf numFmtId="0" fontId="15" fillId="3" borderId="3" xfId="4" applyFont="1" applyFill="1" applyBorder="1" applyAlignment="1">
      <alignment horizontal="left"/>
    </xf>
    <xf numFmtId="164" fontId="15" fillId="2" borderId="8" xfId="4" applyNumberFormat="1" applyFont="1" applyFill="1" applyBorder="1" applyAlignment="1">
      <alignment horizontal="left"/>
    </xf>
    <xf numFmtId="0" fontId="15" fillId="2" borderId="8" xfId="4" applyFont="1" applyFill="1" applyBorder="1" applyAlignment="1">
      <alignment horizontal="left"/>
    </xf>
    <xf numFmtId="165" fontId="18" fillId="0" borderId="0" xfId="0" applyNumberFormat="1" applyFont="1" applyAlignment="1">
      <alignment horizontal="left" vertical="center" indent="4"/>
    </xf>
    <xf numFmtId="0" fontId="5" fillId="0" borderId="0" xfId="0" applyFont="1"/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center" wrapText="1"/>
    </xf>
    <xf numFmtId="44" fontId="22" fillId="8" borderId="1" xfId="3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164" fontId="15" fillId="3" borderId="13" xfId="4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66" fontId="0" fillId="0" borderId="1" xfId="0" applyNumberFormat="1" applyBorder="1" applyAlignment="1">
      <alignment horizontal="right" vertical="center"/>
    </xf>
    <xf numFmtId="166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167" fontId="0" fillId="0" borderId="1" xfId="0" applyNumberFormat="1" applyBorder="1"/>
    <xf numFmtId="17" fontId="0" fillId="0" borderId="1" xfId="0" applyNumberFormat="1" applyBorder="1"/>
    <xf numFmtId="0" fontId="4" fillId="0" borderId="1" xfId="0" applyFont="1" applyBorder="1"/>
    <xf numFmtId="167" fontId="4" fillId="0" borderId="1" xfId="0" applyNumberFormat="1" applyFont="1" applyBorder="1"/>
    <xf numFmtId="0" fontId="4" fillId="0" borderId="0" xfId="0" applyFont="1"/>
    <xf numFmtId="0" fontId="0" fillId="9" borderId="1" xfId="0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0" fillId="0" borderId="19" xfId="0" applyBorder="1"/>
    <xf numFmtId="0" fontId="2" fillId="0" borderId="1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right" vertical="center" wrapText="1"/>
    </xf>
    <xf numFmtId="166" fontId="0" fillId="0" borderId="1" xfId="0" applyNumberFormat="1" applyBorder="1" applyAlignment="1">
      <alignment horizontal="center" vertical="center" wrapText="1"/>
    </xf>
    <xf numFmtId="167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5" fillId="0" borderId="0" xfId="0" applyFont="1"/>
    <xf numFmtId="0" fontId="0" fillId="5" borderId="1" xfId="0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right" vertical="center"/>
    </xf>
    <xf numFmtId="166" fontId="0" fillId="5" borderId="1" xfId="0" applyNumberForma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7" fontId="0" fillId="0" borderId="0" xfId="0" applyNumberFormat="1"/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right" vertical="center"/>
    </xf>
    <xf numFmtId="16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167" fontId="0" fillId="3" borderId="1" xfId="0" applyNumberFormat="1" applyFill="1" applyBorder="1"/>
    <xf numFmtId="0" fontId="0" fillId="3" borderId="0" xfId="0" applyFill="1"/>
    <xf numFmtId="0" fontId="0" fillId="0" borderId="18" xfId="0" applyBorder="1"/>
    <xf numFmtId="166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44" fontId="10" fillId="6" borderId="15" xfId="3" applyFont="1" applyFill="1" applyBorder="1" applyAlignment="1">
      <alignment horizontal="center" vertical="center"/>
    </xf>
    <xf numFmtId="44" fontId="10" fillId="6" borderId="1" xfId="3" applyFont="1" applyFill="1" applyBorder="1" applyAlignment="1">
      <alignment horizontal="center" vertical="center"/>
    </xf>
    <xf numFmtId="44" fontId="9" fillId="6" borderId="15" xfId="3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166" fontId="9" fillId="6" borderId="15" xfId="0" applyNumberFormat="1" applyFont="1" applyFill="1" applyBorder="1" applyAlignment="1">
      <alignment horizontal="center" vertical="center" wrapText="1"/>
    </xf>
    <xf numFmtId="44" fontId="15" fillId="3" borderId="0" xfId="4" applyNumberFormat="1" applyFont="1" applyFill="1"/>
    <xf numFmtId="44" fontId="14" fillId="4" borderId="0" xfId="5" applyFont="1" applyFill="1" applyBorder="1" applyAlignment="1"/>
    <xf numFmtId="44" fontId="15" fillId="2" borderId="0" xfId="5" applyFont="1" applyFill="1" applyBorder="1" applyAlignment="1"/>
    <xf numFmtId="44" fontId="15" fillId="3" borderId="0" xfId="5" applyFont="1" applyFill="1" applyBorder="1" applyAlignment="1"/>
    <xf numFmtId="44" fontId="15" fillId="2" borderId="0" xfId="4" applyNumberFormat="1" applyFont="1" applyFill="1"/>
    <xf numFmtId="44" fontId="22" fillId="8" borderId="1" xfId="3" applyFont="1" applyFill="1" applyBorder="1" applyAlignment="1">
      <alignment horizontal="center" vertical="center" wrapText="1"/>
    </xf>
    <xf numFmtId="164" fontId="14" fillId="3" borderId="0" xfId="4" applyNumberFormat="1" applyFont="1" applyFill="1" applyAlignment="1">
      <alignment horizontal="center"/>
    </xf>
    <xf numFmtId="0" fontId="5" fillId="0" borderId="0" xfId="0" applyFont="1" applyAlignment="1">
      <alignment horizontal="right" vertical="center"/>
    </xf>
    <xf numFmtId="0" fontId="5" fillId="5" borderId="1" xfId="0" applyFont="1" applyFill="1" applyBorder="1"/>
    <xf numFmtId="44" fontId="5" fillId="5" borderId="1" xfId="3" applyFont="1" applyFill="1" applyBorder="1"/>
    <xf numFmtId="0" fontId="5" fillId="2" borderId="1" xfId="0" applyFont="1" applyFill="1" applyBorder="1"/>
    <xf numFmtId="0" fontId="15" fillId="5" borderId="1" xfId="4" applyFont="1" applyFill="1" applyBorder="1"/>
    <xf numFmtId="164" fontId="15" fillId="5" borderId="1" xfId="4" applyNumberFormat="1" applyFont="1" applyFill="1" applyBorder="1"/>
    <xf numFmtId="164" fontId="15" fillId="3" borderId="8" xfId="4" applyNumberFormat="1" applyFont="1" applyFill="1" applyBorder="1"/>
    <xf numFmtId="0" fontId="15" fillId="3" borderId="0" xfId="4" applyFont="1" applyFill="1" applyAlignment="1">
      <alignment vertical="top" wrapText="1"/>
    </xf>
    <xf numFmtId="164" fontId="15" fillId="3" borderId="0" xfId="4" applyNumberFormat="1" applyFont="1" applyFill="1" applyAlignment="1">
      <alignment horizontal="right"/>
    </xf>
    <xf numFmtId="0" fontId="15" fillId="3" borderId="2" xfId="4" applyFont="1" applyFill="1" applyBorder="1" applyAlignment="1">
      <alignment horizontal="left"/>
    </xf>
    <xf numFmtId="44" fontId="15" fillId="3" borderId="4" xfId="4" applyNumberFormat="1" applyFont="1" applyFill="1" applyBorder="1"/>
    <xf numFmtId="164" fontId="15" fillId="2" borderId="24" xfId="4" applyNumberFormat="1" applyFont="1" applyFill="1" applyBorder="1" applyAlignment="1">
      <alignment horizontal="left"/>
    </xf>
    <xf numFmtId="44" fontId="15" fillId="2" borderId="4" xfId="5" applyFont="1" applyFill="1" applyBorder="1" applyAlignment="1"/>
    <xf numFmtId="0" fontId="15" fillId="2" borderId="24" xfId="4" applyFont="1" applyFill="1" applyBorder="1" applyAlignment="1">
      <alignment horizontal="left"/>
    </xf>
    <xf numFmtId="44" fontId="15" fillId="2" borderId="25" xfId="4" applyNumberFormat="1" applyFont="1" applyFill="1" applyBorder="1"/>
    <xf numFmtId="165" fontId="18" fillId="0" borderId="0" xfId="0" applyNumberFormat="1" applyFont="1" applyAlignment="1">
      <alignment horizontal="right" vertical="center"/>
    </xf>
    <xf numFmtId="43" fontId="2" fillId="0" borderId="0" xfId="1" applyFont="1" applyFill="1" applyBorder="1" applyAlignment="1">
      <alignment horizontal="center"/>
    </xf>
    <xf numFmtId="44" fontId="8" fillId="0" borderId="4" xfId="3" applyFont="1" applyFill="1" applyBorder="1" applyAlignment="1"/>
    <xf numFmtId="44" fontId="8" fillId="0" borderId="4" xfId="3" applyFont="1" applyFill="1" applyBorder="1" applyAlignment="1">
      <alignment horizontal="right"/>
    </xf>
    <xf numFmtId="44" fontId="8" fillId="0" borderId="1" xfId="3" applyFont="1" applyFill="1" applyBorder="1" applyAlignment="1">
      <alignment horizontal="right"/>
    </xf>
    <xf numFmtId="0" fontId="31" fillId="0" borderId="0" xfId="0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 wrapText="1"/>
    </xf>
    <xf numFmtId="44" fontId="0" fillId="0" borderId="0" xfId="3" applyFont="1"/>
    <xf numFmtId="0" fontId="14" fillId="5" borderId="24" xfId="4" applyFont="1" applyFill="1" applyBorder="1" applyAlignment="1">
      <alignment horizontal="left"/>
    </xf>
    <xf numFmtId="0" fontId="14" fillId="5" borderId="8" xfId="4" applyFont="1" applyFill="1" applyBorder="1" applyAlignment="1">
      <alignment horizontal="left"/>
    </xf>
    <xf numFmtId="44" fontId="14" fillId="5" borderId="3" xfId="5" applyFont="1" applyFill="1" applyBorder="1" applyAlignment="1"/>
    <xf numFmtId="164" fontId="14" fillId="5" borderId="24" xfId="4" applyNumberFormat="1" applyFont="1" applyFill="1" applyBorder="1" applyAlignment="1">
      <alignment horizontal="left"/>
    </xf>
    <xf numFmtId="164" fontId="14" fillId="5" borderId="8" xfId="4" applyNumberFormat="1" applyFont="1" applyFill="1" applyBorder="1" applyAlignment="1">
      <alignment horizontal="left"/>
    </xf>
    <xf numFmtId="44" fontId="14" fillId="5" borderId="4" xfId="5" applyFont="1" applyFill="1" applyBorder="1" applyAlignment="1"/>
    <xf numFmtId="0" fontId="14" fillId="5" borderId="2" xfId="4" applyFont="1" applyFill="1" applyBorder="1" applyAlignment="1">
      <alignment horizontal="left"/>
    </xf>
    <xf numFmtId="0" fontId="14" fillId="5" borderId="3" xfId="4" applyFont="1" applyFill="1" applyBorder="1" applyAlignment="1">
      <alignment horizontal="left"/>
    </xf>
    <xf numFmtId="44" fontId="14" fillId="5" borderId="3" xfId="4" applyNumberFormat="1" applyFont="1" applyFill="1" applyBorder="1"/>
    <xf numFmtId="44" fontId="14" fillId="5" borderId="4" xfId="4" applyNumberFormat="1" applyFont="1" applyFill="1" applyBorder="1"/>
    <xf numFmtId="44" fontId="23" fillId="10" borderId="1" xfId="3" applyFont="1" applyFill="1" applyBorder="1" applyAlignment="1">
      <alignment horizontal="center" vertical="center"/>
    </xf>
    <xf numFmtId="44" fontId="22" fillId="10" borderId="1" xfId="3" applyFont="1" applyFill="1" applyBorder="1" applyAlignment="1">
      <alignment horizontal="center" vertical="center"/>
    </xf>
    <xf numFmtId="44" fontId="4" fillId="3" borderId="1" xfId="3" applyFont="1" applyFill="1" applyBorder="1"/>
    <xf numFmtId="44" fontId="0" fillId="3" borderId="1" xfId="3" applyFont="1" applyFill="1" applyBorder="1"/>
    <xf numFmtId="0" fontId="1" fillId="0" borderId="1" xfId="0" applyFont="1" applyBorder="1"/>
    <xf numFmtId="167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center" vertical="center"/>
    </xf>
    <xf numFmtId="44" fontId="9" fillId="6" borderId="15" xfId="3" applyFont="1" applyFill="1" applyBorder="1" applyAlignment="1">
      <alignment horizontal="right" vertical="center" wrapText="1"/>
    </xf>
    <xf numFmtId="44" fontId="10" fillId="6" borderId="15" xfId="3" applyFont="1" applyFill="1" applyBorder="1" applyAlignment="1">
      <alignment horizontal="right" vertical="center"/>
    </xf>
    <xf numFmtId="8" fontId="15" fillId="2" borderId="3" xfId="5" applyNumberFormat="1" applyFont="1" applyFill="1" applyBorder="1" applyAlignment="1"/>
    <xf numFmtId="8" fontId="2" fillId="2" borderId="4" xfId="3" applyNumberFormat="1" applyFont="1" applyFill="1" applyBorder="1" applyAlignment="1"/>
    <xf numFmtId="8" fontId="2" fillId="2" borderId="1" xfId="3" applyNumberFormat="1" applyFont="1" applyFill="1" applyBorder="1" applyAlignment="1">
      <alignment horizontal="right"/>
    </xf>
    <xf numFmtId="4" fontId="33" fillId="0" borderId="1" xfId="0" applyNumberFormat="1" applyFont="1" applyBorder="1"/>
    <xf numFmtId="4" fontId="34" fillId="0" borderId="0" xfId="0" applyNumberFormat="1" applyFont="1" applyAlignment="1">
      <alignment wrapText="1"/>
    </xf>
    <xf numFmtId="14" fontId="35" fillId="3" borderId="0" xfId="0" applyNumberFormat="1" applyFont="1" applyFill="1"/>
    <xf numFmtId="14" fontId="35" fillId="0" borderId="0" xfId="0" applyNumberFormat="1" applyFont="1"/>
    <xf numFmtId="14" fontId="9" fillId="6" borderId="15" xfId="0" applyNumberFormat="1" applyFont="1" applyFill="1" applyBorder="1" applyAlignment="1">
      <alignment horizontal="center" vertical="center" wrapText="1"/>
    </xf>
    <xf numFmtId="8" fontId="9" fillId="6" borderId="15" xfId="3" applyNumberFormat="1" applyFont="1" applyFill="1" applyBorder="1" applyAlignment="1">
      <alignment horizontal="right" vertical="center" wrapText="1"/>
    </xf>
    <xf numFmtId="0" fontId="36" fillId="11" borderId="15" xfId="0" applyFont="1" applyFill="1" applyBorder="1" applyAlignment="1">
      <alignment horizontal="center" vertical="center" wrapText="1"/>
    </xf>
    <xf numFmtId="14" fontId="36" fillId="11" borderId="15" xfId="0" applyNumberFormat="1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2" fontId="14" fillId="5" borderId="9" xfId="4" applyNumberFormat="1" applyFont="1" applyFill="1" applyBorder="1" applyAlignment="1">
      <alignment horizontal="center" vertical="center"/>
    </xf>
    <xf numFmtId="2" fontId="14" fillId="5" borderId="6" xfId="4" applyNumberFormat="1" applyFont="1" applyFill="1" applyBorder="1" applyAlignment="1">
      <alignment horizontal="center" vertical="center"/>
    </xf>
    <xf numFmtId="2" fontId="14" fillId="5" borderId="7" xfId="4" applyNumberFormat="1" applyFont="1" applyFill="1" applyBorder="1" applyAlignment="1">
      <alignment horizontal="center" vertical="center"/>
    </xf>
    <xf numFmtId="2" fontId="14" fillId="5" borderId="10" xfId="4" applyNumberFormat="1" applyFont="1" applyFill="1" applyBorder="1" applyAlignment="1">
      <alignment horizontal="center" vertical="center"/>
    </xf>
    <xf numFmtId="0" fontId="15" fillId="5" borderId="1" xfId="4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15" fillId="5" borderId="2" xfId="4" applyFont="1" applyFill="1" applyBorder="1" applyAlignment="1">
      <alignment horizontal="center"/>
    </xf>
    <xf numFmtId="0" fontId="15" fillId="5" borderId="3" xfId="4" applyFont="1" applyFill="1" applyBorder="1" applyAlignment="1">
      <alignment horizontal="center"/>
    </xf>
    <xf numFmtId="0" fontId="15" fillId="5" borderId="4" xfId="4" applyFont="1" applyFill="1" applyBorder="1" applyAlignment="1">
      <alignment horizontal="center"/>
    </xf>
    <xf numFmtId="0" fontId="22" fillId="8" borderId="22" xfId="0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 wrapText="1"/>
    </xf>
    <xf numFmtId="0" fontId="22" fillId="8" borderId="23" xfId="0" applyFont="1" applyFill="1" applyBorder="1" applyAlignment="1">
      <alignment horizontal="center" vertical="center" wrapText="1"/>
    </xf>
    <xf numFmtId="165" fontId="18" fillId="0" borderId="0" xfId="0" applyNumberFormat="1" applyFont="1" applyAlignment="1">
      <alignment horizontal="left" vertical="center"/>
    </xf>
    <xf numFmtId="164" fontId="28" fillId="5" borderId="2" xfId="4" applyNumberFormat="1" applyFont="1" applyFill="1" applyBorder="1" applyAlignment="1">
      <alignment horizontal="center"/>
    </xf>
    <xf numFmtId="164" fontId="28" fillId="5" borderId="3" xfId="4" applyNumberFormat="1" applyFont="1" applyFill="1" applyBorder="1" applyAlignment="1">
      <alignment horizontal="center"/>
    </xf>
    <xf numFmtId="164" fontId="28" fillId="5" borderId="4" xfId="4" applyNumberFormat="1" applyFont="1" applyFill="1" applyBorder="1" applyAlignment="1">
      <alignment horizontal="center"/>
    </xf>
    <xf numFmtId="164" fontId="15" fillId="5" borderId="2" xfId="4" applyNumberFormat="1" applyFont="1" applyFill="1" applyBorder="1" applyAlignment="1">
      <alignment horizontal="center"/>
    </xf>
    <xf numFmtId="164" fontId="15" fillId="5" borderId="3" xfId="4" applyNumberFormat="1" applyFont="1" applyFill="1" applyBorder="1" applyAlignment="1">
      <alignment horizontal="center"/>
    </xf>
    <xf numFmtId="164" fontId="15" fillId="5" borderId="4" xfId="4" applyNumberFormat="1" applyFont="1" applyFill="1" applyBorder="1" applyAlignment="1">
      <alignment horizontal="center"/>
    </xf>
    <xf numFmtId="164" fontId="15" fillId="3" borderId="26" xfId="4" applyNumberFormat="1" applyFont="1" applyFill="1" applyBorder="1" applyAlignment="1">
      <alignment horizontal="center" vertical="center"/>
    </xf>
    <xf numFmtId="164" fontId="15" fillId="3" borderId="27" xfId="4" applyNumberFormat="1" applyFont="1" applyFill="1" applyBorder="1" applyAlignment="1">
      <alignment horizontal="center" vertical="center"/>
    </xf>
    <xf numFmtId="0" fontId="15" fillId="3" borderId="22" xfId="4" applyFont="1" applyFill="1" applyBorder="1" applyAlignment="1">
      <alignment horizontal="left" vertical="top" wrapText="1"/>
    </xf>
    <xf numFmtId="0" fontId="15" fillId="3" borderId="13" xfId="4" applyFont="1" applyFill="1" applyBorder="1" applyAlignment="1">
      <alignment horizontal="left" vertical="top" wrapText="1"/>
    </xf>
    <xf numFmtId="0" fontId="15" fillId="3" borderId="23" xfId="4" applyFont="1" applyFill="1" applyBorder="1" applyAlignment="1">
      <alignment horizontal="left" vertical="top" wrapText="1"/>
    </xf>
    <xf numFmtId="0" fontId="15" fillId="3" borderId="5" xfId="4" applyFont="1" applyFill="1" applyBorder="1" applyAlignment="1">
      <alignment horizontal="left" vertical="top" wrapText="1"/>
    </xf>
    <xf numFmtId="0" fontId="15" fillId="3" borderId="0" xfId="4" applyFont="1" applyFill="1" applyAlignment="1">
      <alignment horizontal="left" vertical="top" wrapText="1"/>
    </xf>
    <xf numFmtId="0" fontId="15" fillId="3" borderId="28" xfId="4" applyFont="1" applyFill="1" applyBorder="1" applyAlignment="1">
      <alignment horizontal="left" vertical="top" wrapText="1"/>
    </xf>
    <xf numFmtId="0" fontId="15" fillId="3" borderId="24" xfId="4" applyFont="1" applyFill="1" applyBorder="1" applyAlignment="1">
      <alignment horizontal="left" vertical="top" wrapText="1"/>
    </xf>
    <xf numFmtId="0" fontId="15" fillId="3" borderId="8" xfId="4" applyFont="1" applyFill="1" applyBorder="1" applyAlignment="1">
      <alignment horizontal="left" vertical="top" wrapText="1"/>
    </xf>
    <xf numFmtId="0" fontId="15" fillId="3" borderId="25" xfId="4" applyFont="1" applyFill="1" applyBorder="1" applyAlignment="1">
      <alignment horizontal="left" vertical="top" wrapText="1"/>
    </xf>
    <xf numFmtId="0" fontId="15" fillId="3" borderId="2" xfId="4" applyFont="1" applyFill="1" applyBorder="1" applyAlignment="1">
      <alignment horizontal="left"/>
    </xf>
    <xf numFmtId="0" fontId="15" fillId="3" borderId="3" xfId="4" applyFont="1" applyFill="1" applyBorder="1" applyAlignment="1">
      <alignment horizontal="left"/>
    </xf>
    <xf numFmtId="164" fontId="14" fillId="3" borderId="11" xfId="4" applyNumberFormat="1" applyFont="1" applyFill="1" applyBorder="1" applyAlignment="1">
      <alignment horizontal="center"/>
    </xf>
    <xf numFmtId="164" fontId="14" fillId="3" borderId="16" xfId="4" applyNumberFormat="1" applyFont="1" applyFill="1" applyBorder="1" applyAlignment="1">
      <alignment horizontal="center"/>
    </xf>
    <xf numFmtId="164" fontId="14" fillId="3" borderId="12" xfId="4" applyNumberFormat="1" applyFont="1" applyFill="1" applyBorder="1" applyAlignment="1">
      <alignment horizontal="center"/>
    </xf>
    <xf numFmtId="10" fontId="15" fillId="3" borderId="9" xfId="6" applyNumberFormat="1" applyFont="1" applyFill="1" applyBorder="1" applyAlignment="1">
      <alignment horizontal="center" vertical="center"/>
    </xf>
    <xf numFmtId="10" fontId="15" fillId="3" borderId="6" xfId="6" applyNumberFormat="1" applyFont="1" applyFill="1" applyBorder="1" applyAlignment="1">
      <alignment horizontal="center" vertical="center"/>
    </xf>
    <xf numFmtId="10" fontId="15" fillId="3" borderId="7" xfId="6" applyNumberFormat="1" applyFont="1" applyFill="1" applyBorder="1" applyAlignment="1">
      <alignment horizontal="center" vertical="center"/>
    </xf>
    <xf numFmtId="10" fontId="15" fillId="3" borderId="10" xfId="6" applyNumberFormat="1" applyFont="1" applyFill="1" applyBorder="1" applyAlignment="1">
      <alignment horizontal="center" vertical="center"/>
    </xf>
    <xf numFmtId="0" fontId="15" fillId="5" borderId="2" xfId="4" applyFont="1" applyFill="1" applyBorder="1" applyAlignment="1">
      <alignment horizontal="center" vertical="center"/>
    </xf>
    <xf numFmtId="0" fontId="15" fillId="5" borderId="14" xfId="4" applyFont="1" applyFill="1" applyBorder="1" applyAlignment="1">
      <alignment horizontal="center" vertical="center"/>
    </xf>
    <xf numFmtId="0" fontId="15" fillId="5" borderId="15" xfId="4" applyFont="1" applyFill="1" applyBorder="1" applyAlignment="1">
      <alignment horizontal="center" vertical="center"/>
    </xf>
    <xf numFmtId="44" fontId="22" fillId="8" borderId="2" xfId="3" applyFont="1" applyFill="1" applyBorder="1" applyAlignment="1">
      <alignment horizontal="center" vertical="center"/>
    </xf>
    <xf numFmtId="44" fontId="22" fillId="8" borderId="3" xfId="3" applyFont="1" applyFill="1" applyBorder="1" applyAlignment="1">
      <alignment horizontal="center" vertical="center"/>
    </xf>
    <xf numFmtId="44" fontId="22" fillId="8" borderId="4" xfId="3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43" fontId="2" fillId="0" borderId="4" xfId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wrapText="1"/>
    </xf>
    <xf numFmtId="0" fontId="2" fillId="0" borderId="3" xfId="0" applyFont="1" applyBorder="1" applyAlignment="1">
      <alignment horizontal="justify" wrapText="1"/>
    </xf>
    <xf numFmtId="0" fontId="2" fillId="0" borderId="4" xfId="0" applyFont="1" applyBorder="1" applyAlignment="1">
      <alignment horizontal="justify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9" fillId="5" borderId="2" xfId="0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26" fillId="10" borderId="1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/>
    </xf>
  </cellXfs>
  <cellStyles count="7">
    <cellStyle name="Moeda" xfId="3" builtinId="4"/>
    <cellStyle name="Moeda 2" xfId="5" xr:uid="{01B0E9A2-A4F3-4C7F-973F-7E63E43F42D0}"/>
    <cellStyle name="Normal" xfId="0" builtinId="0"/>
    <cellStyle name="Normal 2" xfId="4" xr:uid="{6443DDF6-DFDC-4F64-A8E4-321F030DA4B6}"/>
    <cellStyle name="Porcentagem" xfId="2" builtinId="5"/>
    <cellStyle name="Porcentagem 2" xfId="6" xr:uid="{F70CFD05-36E2-4DEF-8A02-E801FB86177F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e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798293</xdr:colOff>
      <xdr:row>1</xdr:row>
      <xdr:rowOff>36286</xdr:rowOff>
    </xdr:from>
    <xdr:to>
      <xdr:col>11</xdr:col>
      <xdr:colOff>976732</xdr:colOff>
      <xdr:row>1</xdr:row>
      <xdr:rowOff>782865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ADCA2C7-FC5F-F3EA-2309-865CABC1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5722" y="36286"/>
          <a:ext cx="1720850" cy="746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1905001</xdr:colOff>
      <xdr:row>199</xdr:row>
      <xdr:rowOff>208643</xdr:rowOff>
    </xdr:from>
    <xdr:to>
      <xdr:col>3</xdr:col>
      <xdr:colOff>6177643</xdr:colOff>
      <xdr:row>203</xdr:row>
      <xdr:rowOff>80464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7F84E0D1-9A3C-1ECA-18D9-516D53A70268}"/>
            </a:ext>
          </a:extLst>
        </xdr:cNvPr>
        <xdr:cNvGrpSpPr>
          <a:grpSpLocks/>
        </xdr:cNvGrpSpPr>
      </xdr:nvGrpSpPr>
      <xdr:grpSpPr bwMode="auto">
        <a:xfrm>
          <a:off x="9300883" y="35563202"/>
          <a:ext cx="4272642" cy="1552703"/>
          <a:chOff x="4295" y="-1537"/>
          <a:chExt cx="5391" cy="2441"/>
        </a:xfrm>
      </xdr:grpSpPr>
      <xdr:pic>
        <xdr:nvPicPr>
          <xdr:cNvPr id="9" name="Picture 29">
            <a:extLst>
              <a:ext uri="{FF2B5EF4-FFF2-40B4-BE49-F238E27FC236}">
                <a16:creationId xmlns:a16="http://schemas.microsoft.com/office/drawing/2014/main" id="{770A8C98-CC19-EF4F-94E6-D28C6D343C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34" y="-1026"/>
            <a:ext cx="2677" cy="193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10" name="Line 30">
            <a:extLst>
              <a:ext uri="{FF2B5EF4-FFF2-40B4-BE49-F238E27FC236}">
                <a16:creationId xmlns:a16="http://schemas.microsoft.com/office/drawing/2014/main" id="{C44BA590-907C-813F-1854-9C88F7DC0999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295" y="588"/>
            <a:ext cx="3697" cy="0"/>
          </a:xfrm>
          <a:prstGeom prst="line">
            <a:avLst/>
          </a:prstGeom>
          <a:noFill/>
          <a:ln w="63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pic>
        <xdr:nvPicPr>
          <xdr:cNvPr id="11" name="Picture 31">
            <a:extLst>
              <a:ext uri="{FF2B5EF4-FFF2-40B4-BE49-F238E27FC236}">
                <a16:creationId xmlns:a16="http://schemas.microsoft.com/office/drawing/2014/main" id="{4751E36D-0C92-4FA3-91BC-226CB328BC1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80" y="-1537"/>
            <a:ext cx="2506" cy="10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1531938</xdr:colOff>
      <xdr:row>1</xdr:row>
      <xdr:rowOff>23813</xdr:rowOff>
    </xdr:from>
    <xdr:to>
      <xdr:col>5</xdr:col>
      <xdr:colOff>1112837</xdr:colOff>
      <xdr:row>1</xdr:row>
      <xdr:rowOff>578237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0E3DE2-ED77-4030-A33C-04965D43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2438" y="23813"/>
          <a:ext cx="1277937" cy="55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1079501</xdr:colOff>
      <xdr:row>28</xdr:row>
      <xdr:rowOff>7939</xdr:rowOff>
    </xdr:from>
    <xdr:to>
      <xdr:col>4</xdr:col>
      <xdr:colOff>23814</xdr:colOff>
      <xdr:row>29</xdr:row>
      <xdr:rowOff>26458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4D8FD6B-8DCA-4DCD-DABA-A74D0B628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9939" y="7830345"/>
          <a:ext cx="587375" cy="232832"/>
        </a:xfrm>
        <a:prstGeom prst="rect">
          <a:avLst/>
        </a:prstGeom>
      </xdr:spPr>
    </xdr:pic>
    <xdr:clientData/>
  </xdr:twoCellAnchor>
  <xdr:twoCellAnchor>
    <xdr:from>
      <xdr:col>2</xdr:col>
      <xdr:colOff>559593</xdr:colOff>
      <xdr:row>29</xdr:row>
      <xdr:rowOff>7936</xdr:rowOff>
    </xdr:from>
    <xdr:to>
      <xdr:col>3</xdr:col>
      <xdr:colOff>1313657</xdr:colOff>
      <xdr:row>32</xdr:row>
      <xdr:rowOff>57781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6BF13BE1-F727-4D6B-B33E-75A852EDDC1C}"/>
            </a:ext>
          </a:extLst>
        </xdr:cNvPr>
        <xdr:cNvGrpSpPr>
          <a:grpSpLocks/>
        </xdr:cNvGrpSpPr>
      </xdr:nvGrpSpPr>
      <xdr:grpSpPr bwMode="auto">
        <a:xfrm>
          <a:off x="1297781" y="8044655"/>
          <a:ext cx="3516314" cy="1252376"/>
          <a:chOff x="4295" y="-1537"/>
          <a:chExt cx="5391" cy="2441"/>
        </a:xfrm>
      </xdr:grpSpPr>
      <xdr:pic>
        <xdr:nvPicPr>
          <xdr:cNvPr id="9" name="Picture 29">
            <a:extLst>
              <a:ext uri="{FF2B5EF4-FFF2-40B4-BE49-F238E27FC236}">
                <a16:creationId xmlns:a16="http://schemas.microsoft.com/office/drawing/2014/main" id="{D0F4F01B-4AF1-044A-BC8F-E8AEA287BC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34" y="-1026"/>
            <a:ext cx="2677" cy="193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10" name="Line 30">
            <a:extLst>
              <a:ext uri="{FF2B5EF4-FFF2-40B4-BE49-F238E27FC236}">
                <a16:creationId xmlns:a16="http://schemas.microsoft.com/office/drawing/2014/main" id="{7CA2349D-1DDD-2D50-9D31-E7847545D44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295" y="588"/>
            <a:ext cx="3697" cy="0"/>
          </a:xfrm>
          <a:prstGeom prst="line">
            <a:avLst/>
          </a:prstGeom>
          <a:noFill/>
          <a:ln w="63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pic>
        <xdr:nvPicPr>
          <xdr:cNvPr id="11" name="Picture 31">
            <a:extLst>
              <a:ext uri="{FF2B5EF4-FFF2-40B4-BE49-F238E27FC236}">
                <a16:creationId xmlns:a16="http://schemas.microsoft.com/office/drawing/2014/main" id="{C8E4D2DF-65CD-5258-77F8-A00E608ABE4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80" y="-1537"/>
            <a:ext cx="2506" cy="10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BA23-7396-4D3E-BD52-1CD244A0618A}">
  <sheetPr>
    <tabColor rgb="FF00B050"/>
    <pageSetUpPr fitToPage="1"/>
  </sheetPr>
  <dimension ref="B1:Q206"/>
  <sheetViews>
    <sheetView showGridLines="0" topLeftCell="E1" zoomScale="85" zoomScaleNormal="85" workbookViewId="0">
      <pane ySplit="5" topLeftCell="A198" activePane="bottomLeft" state="frozen"/>
      <selection activeCell="D1" sqref="D1"/>
      <selection pane="bottomLeft" activeCell="F201" sqref="F201:I201"/>
    </sheetView>
  </sheetViews>
  <sheetFormatPr defaultColWidth="9.140625" defaultRowHeight="15"/>
  <cols>
    <col min="1" max="1" width="1.7109375" customWidth="1"/>
    <col min="2" max="2" width="6.85546875" style="55" customWidth="1"/>
    <col min="3" max="3" width="102.28515625" customWidth="1"/>
    <col min="4" max="4" width="110.28515625" customWidth="1"/>
    <col min="5" max="5" width="20.7109375" bestFit="1" customWidth="1"/>
    <col min="6" max="6" width="24.28515625" bestFit="1" customWidth="1"/>
    <col min="7" max="7" width="22.7109375" customWidth="1"/>
    <col min="8" max="8" width="13.140625" hidden="1" customWidth="1"/>
    <col min="9" max="9" width="12.7109375" hidden="1" customWidth="1"/>
    <col min="10" max="10" width="22.28515625" bestFit="1" customWidth="1"/>
    <col min="11" max="11" width="21" hidden="1" customWidth="1"/>
    <col min="12" max="12" width="22.140625" customWidth="1"/>
    <col min="13" max="13" width="3.42578125" customWidth="1"/>
    <col min="14" max="14" width="13.7109375" bestFit="1" customWidth="1"/>
  </cols>
  <sheetData>
    <row r="1" spans="2:14" ht="13.5" customHeight="1"/>
    <row r="2" spans="2:14" ht="64.5" customHeight="1">
      <c r="C2" s="184" t="s">
        <v>0</v>
      </c>
      <c r="D2" s="184"/>
      <c r="E2" s="184"/>
      <c r="F2" s="184"/>
      <c r="G2" s="184"/>
      <c r="H2" s="184"/>
      <c r="I2" s="184"/>
      <c r="J2" s="184"/>
      <c r="K2" s="184"/>
      <c r="L2" s="184"/>
      <c r="N2" s="170">
        <f ca="1">TODAY()</f>
        <v>45539</v>
      </c>
    </row>
    <row r="3" spans="2:14" ht="16.5" customHeight="1">
      <c r="C3" s="224" t="s">
        <v>1</v>
      </c>
      <c r="D3" s="224"/>
      <c r="E3" s="224"/>
      <c r="F3" s="224"/>
      <c r="G3" s="224"/>
      <c r="H3" s="224"/>
      <c r="I3" s="224"/>
      <c r="J3" s="224"/>
      <c r="K3" s="224"/>
      <c r="L3" s="224"/>
      <c r="N3" s="171">
        <v>45898</v>
      </c>
    </row>
    <row r="4" spans="2:14" ht="4.1500000000000004" customHeight="1">
      <c r="C4" s="54"/>
    </row>
    <row r="5" spans="2:14" ht="15.75">
      <c r="B5" s="62"/>
      <c r="C5" s="142" t="s">
        <v>2</v>
      </c>
      <c r="D5" s="142" t="s">
        <v>3</v>
      </c>
      <c r="E5" s="142" t="s">
        <v>4</v>
      </c>
      <c r="F5" s="142" t="s">
        <v>5</v>
      </c>
      <c r="G5" s="142" t="s">
        <v>6</v>
      </c>
      <c r="H5" s="142" t="s">
        <v>7</v>
      </c>
      <c r="I5" s="142" t="s">
        <v>8</v>
      </c>
      <c r="J5" s="142" t="s">
        <v>9</v>
      </c>
      <c r="K5" s="142" t="s">
        <v>10</v>
      </c>
      <c r="L5" s="142" t="s">
        <v>11</v>
      </c>
    </row>
    <row r="6" spans="2:14" ht="15.75">
      <c r="B6" s="56">
        <v>1</v>
      </c>
      <c r="C6" s="57" t="s">
        <v>12</v>
      </c>
      <c r="D6" s="57" t="s">
        <v>13</v>
      </c>
      <c r="E6" s="112" t="s">
        <v>14</v>
      </c>
      <c r="F6" s="113">
        <v>45209</v>
      </c>
      <c r="G6" s="113">
        <v>45575</v>
      </c>
      <c r="H6" s="112">
        <f t="shared" ref="H6:H37" ca="1" si="0">DATEDIF($N$2,G6,"m")</f>
        <v>1</v>
      </c>
      <c r="I6" s="112">
        <f ca="1">IF(H6&lt;2,DATEDIF($N$2,G6,"d"),0)</f>
        <v>36</v>
      </c>
      <c r="J6" s="163">
        <v>104369.92</v>
      </c>
      <c r="K6" s="163">
        <f>J6*12</f>
        <v>1252439.04</v>
      </c>
      <c r="L6" s="164">
        <f ca="1">IF(H6&lt;=12,SUM((J6*H6)+((J6/30)*I6)),IF(H6&gt;12,K6))</f>
        <v>229613.82399999999</v>
      </c>
      <c r="N6" s="1"/>
    </row>
    <row r="7" spans="2:14" ht="31.5">
      <c r="B7" s="56">
        <v>2</v>
      </c>
      <c r="C7" s="57" t="s">
        <v>15</v>
      </c>
      <c r="D7" s="57" t="s">
        <v>16</v>
      </c>
      <c r="E7" s="112" t="s">
        <v>17</v>
      </c>
      <c r="F7" s="113">
        <v>45352</v>
      </c>
      <c r="G7" s="113">
        <v>45627</v>
      </c>
      <c r="H7" s="112">
        <f t="shared" ca="1" si="0"/>
        <v>2</v>
      </c>
      <c r="I7" s="112">
        <f t="shared" ref="I7:I70" ca="1" si="1">IF(H7&lt;2,DATEDIF($N$2,G7,"d"),0)</f>
        <v>0</v>
      </c>
      <c r="J7" s="163">
        <v>14889.18</v>
      </c>
      <c r="K7" s="163">
        <f t="shared" ref="K7:K58" si="2">J7*12</f>
        <v>178670.16</v>
      </c>
      <c r="L7" s="164">
        <f t="shared" ref="L7:L70" ca="1" si="3">IF(H7&lt;=12,SUM((J7*H7)+((J7/30)*I7)),IF(H7&gt;12,K7))</f>
        <v>29778.36</v>
      </c>
      <c r="N7" s="1"/>
    </row>
    <row r="8" spans="2:14" ht="15.75">
      <c r="B8" s="56">
        <v>3</v>
      </c>
      <c r="C8" s="57" t="s">
        <v>18</v>
      </c>
      <c r="D8" s="57" t="s">
        <v>19</v>
      </c>
      <c r="E8" s="112" t="s">
        <v>20</v>
      </c>
      <c r="F8" s="113">
        <v>45400</v>
      </c>
      <c r="G8" s="113">
        <v>47226</v>
      </c>
      <c r="H8" s="112">
        <f t="shared" ca="1" si="0"/>
        <v>55</v>
      </c>
      <c r="I8" s="112">
        <f t="shared" ca="1" si="1"/>
        <v>0</v>
      </c>
      <c r="J8" s="163">
        <v>41666.660000000003</v>
      </c>
      <c r="K8" s="163">
        <f>J8*12</f>
        <v>499999.92000000004</v>
      </c>
      <c r="L8" s="164">
        <f t="shared" ca="1" si="3"/>
        <v>499999.92000000004</v>
      </c>
      <c r="N8" s="1"/>
    </row>
    <row r="9" spans="2:14" ht="15.75">
      <c r="B9" s="56">
        <v>4</v>
      </c>
      <c r="C9" s="57" t="s">
        <v>21</v>
      </c>
      <c r="D9" s="57" t="s">
        <v>22</v>
      </c>
      <c r="E9" s="112" t="s">
        <v>23</v>
      </c>
      <c r="F9" s="113">
        <v>44957</v>
      </c>
      <c r="G9" s="113">
        <v>45688</v>
      </c>
      <c r="H9" s="112">
        <f t="shared" ca="1" si="0"/>
        <v>4</v>
      </c>
      <c r="I9" s="112">
        <f t="shared" ca="1" si="1"/>
        <v>0</v>
      </c>
      <c r="J9" s="163">
        <v>6666.65</v>
      </c>
      <c r="K9" s="163">
        <f t="shared" si="2"/>
        <v>79999.799999999988</v>
      </c>
      <c r="L9" s="164">
        <f t="shared" ca="1" si="3"/>
        <v>26666.6</v>
      </c>
      <c r="N9" s="1"/>
    </row>
    <row r="10" spans="2:14" ht="15.75">
      <c r="B10" s="56">
        <v>5</v>
      </c>
      <c r="C10" s="57" t="s">
        <v>24</v>
      </c>
      <c r="D10" s="57" t="s">
        <v>25</v>
      </c>
      <c r="E10" s="112" t="s">
        <v>26</v>
      </c>
      <c r="F10" s="113">
        <v>45183</v>
      </c>
      <c r="G10" s="113">
        <v>45549</v>
      </c>
      <c r="H10" s="112">
        <f t="shared" ca="1" si="0"/>
        <v>0</v>
      </c>
      <c r="I10" s="112">
        <f t="shared" ca="1" si="1"/>
        <v>10</v>
      </c>
      <c r="J10" s="163">
        <v>145782.64000000001</v>
      </c>
      <c r="K10" s="163">
        <f t="shared" si="2"/>
        <v>1749391.6800000002</v>
      </c>
      <c r="L10" s="164">
        <f t="shared" ca="1" si="3"/>
        <v>48594.213333333333</v>
      </c>
      <c r="N10" s="1"/>
    </row>
    <row r="11" spans="2:14" ht="15.75">
      <c r="B11" s="56">
        <v>6</v>
      </c>
      <c r="C11" s="57" t="s">
        <v>27</v>
      </c>
      <c r="D11" s="57" t="s">
        <v>28</v>
      </c>
      <c r="E11" s="112" t="s">
        <v>29</v>
      </c>
      <c r="F11" s="113">
        <v>45250</v>
      </c>
      <c r="G11" s="113">
        <v>45616</v>
      </c>
      <c r="H11" s="112">
        <f t="shared" ca="1" si="0"/>
        <v>2</v>
      </c>
      <c r="I11" s="112">
        <f t="shared" ca="1" si="1"/>
        <v>0</v>
      </c>
      <c r="J11" s="163">
        <v>14480.8</v>
      </c>
      <c r="K11" s="163">
        <f t="shared" si="2"/>
        <v>173769.59999999998</v>
      </c>
      <c r="L11" s="164">
        <f t="shared" ca="1" si="3"/>
        <v>28961.599999999999</v>
      </c>
      <c r="N11" s="1"/>
    </row>
    <row r="12" spans="2:14" ht="15.75">
      <c r="B12" s="56">
        <v>7</v>
      </c>
      <c r="C12" s="57" t="s">
        <v>30</v>
      </c>
      <c r="D12" s="57" t="s">
        <v>31</v>
      </c>
      <c r="E12" s="112" t="s">
        <v>32</v>
      </c>
      <c r="F12" s="113">
        <v>45252</v>
      </c>
      <c r="G12" s="113">
        <v>45618</v>
      </c>
      <c r="H12" s="112">
        <f t="shared" ca="1" si="0"/>
        <v>2</v>
      </c>
      <c r="I12" s="112">
        <f t="shared" ca="1" si="1"/>
        <v>0</v>
      </c>
      <c r="J12" s="163">
        <v>28494.3</v>
      </c>
      <c r="K12" s="163">
        <f t="shared" si="2"/>
        <v>341931.6</v>
      </c>
      <c r="L12" s="164">
        <f t="shared" ca="1" si="3"/>
        <v>56988.6</v>
      </c>
      <c r="N12" s="1"/>
    </row>
    <row r="13" spans="2:14" ht="15.75">
      <c r="B13" s="56">
        <v>8</v>
      </c>
      <c r="C13" s="57" t="s">
        <v>33</v>
      </c>
      <c r="D13" s="57" t="s">
        <v>34</v>
      </c>
      <c r="E13" s="112" t="s">
        <v>35</v>
      </c>
      <c r="F13" s="113">
        <v>45332</v>
      </c>
      <c r="G13" s="113">
        <v>45698</v>
      </c>
      <c r="H13" s="112">
        <f t="shared" ca="1" si="0"/>
        <v>5</v>
      </c>
      <c r="I13" s="112">
        <f t="shared" ca="1" si="1"/>
        <v>0</v>
      </c>
      <c r="J13" s="163">
        <v>210038.67</v>
      </c>
      <c r="K13" s="163">
        <f t="shared" si="2"/>
        <v>2520464.04</v>
      </c>
      <c r="L13" s="164">
        <f t="shared" ca="1" si="3"/>
        <v>1050193.3500000001</v>
      </c>
      <c r="N13" s="1"/>
    </row>
    <row r="14" spans="2:14" ht="15.75">
      <c r="B14" s="56">
        <v>9</v>
      </c>
      <c r="C14" s="57" t="s">
        <v>36</v>
      </c>
      <c r="D14" s="57" t="s">
        <v>37</v>
      </c>
      <c r="E14" s="112" t="s">
        <v>38</v>
      </c>
      <c r="F14" s="113">
        <v>45271</v>
      </c>
      <c r="G14" s="113">
        <v>45637</v>
      </c>
      <c r="H14" s="112">
        <f t="shared" ca="1" si="0"/>
        <v>3</v>
      </c>
      <c r="I14" s="112">
        <f t="shared" ca="1" si="1"/>
        <v>0</v>
      </c>
      <c r="J14" s="163">
        <v>12843.28</v>
      </c>
      <c r="K14" s="163">
        <f t="shared" si="2"/>
        <v>154119.36000000002</v>
      </c>
      <c r="L14" s="164">
        <f t="shared" ca="1" si="3"/>
        <v>38529.840000000004</v>
      </c>
      <c r="N14" s="1"/>
    </row>
    <row r="15" spans="2:14" ht="15.75">
      <c r="B15" s="56">
        <v>10</v>
      </c>
      <c r="C15" s="57" t="s">
        <v>39</v>
      </c>
      <c r="D15" s="57" t="s">
        <v>40</v>
      </c>
      <c r="E15" s="112" t="s">
        <v>41</v>
      </c>
      <c r="F15" s="113">
        <v>45224</v>
      </c>
      <c r="G15" s="113">
        <v>45581</v>
      </c>
      <c r="H15" s="112">
        <f t="shared" ca="1" si="0"/>
        <v>1</v>
      </c>
      <c r="I15" s="112">
        <f t="shared" ca="1" si="1"/>
        <v>42</v>
      </c>
      <c r="J15" s="163">
        <v>26199.97</v>
      </c>
      <c r="K15" s="163">
        <f t="shared" si="2"/>
        <v>314399.64</v>
      </c>
      <c r="L15" s="164">
        <f t="shared" ca="1" si="3"/>
        <v>62879.928000000007</v>
      </c>
      <c r="N15" s="1"/>
    </row>
    <row r="16" spans="2:14" ht="15.75">
      <c r="B16" s="56">
        <v>11</v>
      </c>
      <c r="C16" s="57" t="s">
        <v>42</v>
      </c>
      <c r="D16" s="57" t="s">
        <v>43</v>
      </c>
      <c r="E16" s="112" t="s">
        <v>44</v>
      </c>
      <c r="F16" s="113">
        <v>45204</v>
      </c>
      <c r="G16" s="113">
        <v>45570</v>
      </c>
      <c r="H16" s="112">
        <f t="shared" ca="1" si="0"/>
        <v>1</v>
      </c>
      <c r="I16" s="112">
        <f t="shared" ca="1" si="1"/>
        <v>31</v>
      </c>
      <c r="J16" s="163">
        <v>101000</v>
      </c>
      <c r="K16" s="163">
        <f t="shared" si="2"/>
        <v>1212000</v>
      </c>
      <c r="L16" s="164">
        <f t="shared" ca="1" si="3"/>
        <v>205366.66666666666</v>
      </c>
      <c r="N16" s="1"/>
    </row>
    <row r="17" spans="2:14" ht="15.75">
      <c r="B17" s="56">
        <v>12</v>
      </c>
      <c r="C17" s="57" t="s">
        <v>45</v>
      </c>
      <c r="D17" s="57" t="s">
        <v>46</v>
      </c>
      <c r="E17" s="112" t="s">
        <v>47</v>
      </c>
      <c r="F17" s="113">
        <v>44600</v>
      </c>
      <c r="G17" s="113">
        <v>45695</v>
      </c>
      <c r="H17" s="112">
        <f t="shared" ca="1" si="0"/>
        <v>5</v>
      </c>
      <c r="I17" s="112">
        <f t="shared" ca="1" si="1"/>
        <v>0</v>
      </c>
      <c r="J17" s="163">
        <v>45235.4</v>
      </c>
      <c r="K17" s="163">
        <f t="shared" si="2"/>
        <v>542824.80000000005</v>
      </c>
      <c r="L17" s="164">
        <f t="shared" ca="1" si="3"/>
        <v>226177</v>
      </c>
      <c r="N17" s="1"/>
    </row>
    <row r="18" spans="2:14" ht="15.75">
      <c r="B18" s="56">
        <v>13</v>
      </c>
      <c r="C18" s="57" t="s">
        <v>48</v>
      </c>
      <c r="D18" s="57" t="s">
        <v>49</v>
      </c>
      <c r="E18" s="112" t="s">
        <v>50</v>
      </c>
      <c r="F18" s="113">
        <v>45264</v>
      </c>
      <c r="G18" s="113">
        <v>45630</v>
      </c>
      <c r="H18" s="112">
        <f t="shared" ca="1" si="0"/>
        <v>3</v>
      </c>
      <c r="I18" s="112">
        <f t="shared" ca="1" si="1"/>
        <v>0</v>
      </c>
      <c r="J18" s="163">
        <v>7444</v>
      </c>
      <c r="K18" s="163">
        <f t="shared" si="2"/>
        <v>89328</v>
      </c>
      <c r="L18" s="164">
        <f t="shared" ca="1" si="3"/>
        <v>22332</v>
      </c>
      <c r="N18" s="1"/>
    </row>
    <row r="19" spans="2:14" ht="15.75">
      <c r="B19" s="56">
        <v>14</v>
      </c>
      <c r="C19" s="57" t="s">
        <v>51</v>
      </c>
      <c r="D19" s="57" t="s">
        <v>52</v>
      </c>
      <c r="E19" s="112" t="s">
        <v>53</v>
      </c>
      <c r="F19" s="113">
        <v>45244</v>
      </c>
      <c r="G19" s="113">
        <v>45702</v>
      </c>
      <c r="H19" s="112">
        <f t="shared" ca="1" si="0"/>
        <v>5</v>
      </c>
      <c r="I19" s="112">
        <f t="shared" ca="1" si="1"/>
        <v>0</v>
      </c>
      <c r="J19" s="163">
        <v>15306.65</v>
      </c>
      <c r="K19" s="163">
        <f t="shared" si="2"/>
        <v>183679.8</v>
      </c>
      <c r="L19" s="164">
        <f t="shared" ca="1" si="3"/>
        <v>76533.25</v>
      </c>
      <c r="N19" s="1"/>
    </row>
    <row r="20" spans="2:14" ht="15.75">
      <c r="B20" s="56">
        <v>15</v>
      </c>
      <c r="C20" s="57" t="s">
        <v>54</v>
      </c>
      <c r="D20" s="57"/>
      <c r="E20" s="112" t="s">
        <v>55</v>
      </c>
      <c r="F20" s="113">
        <v>45379</v>
      </c>
      <c r="G20" s="113">
        <v>45745</v>
      </c>
      <c r="H20" s="112">
        <f t="shared" ca="1" si="0"/>
        <v>6</v>
      </c>
      <c r="I20" s="112">
        <f t="shared" ca="1" si="1"/>
        <v>0</v>
      </c>
      <c r="J20" s="163">
        <v>24899.919999999998</v>
      </c>
      <c r="K20" s="163">
        <f t="shared" si="2"/>
        <v>298799.03999999998</v>
      </c>
      <c r="L20" s="164">
        <f t="shared" ca="1" si="3"/>
        <v>149399.51999999999</v>
      </c>
      <c r="N20" s="1"/>
    </row>
    <row r="21" spans="2:14" ht="15.75">
      <c r="B21" s="56">
        <v>16</v>
      </c>
      <c r="C21" s="57" t="s">
        <v>56</v>
      </c>
      <c r="D21" s="57" t="s">
        <v>57</v>
      </c>
      <c r="E21" s="112" t="s">
        <v>58</v>
      </c>
      <c r="F21" s="113">
        <v>45274</v>
      </c>
      <c r="G21" s="113">
        <v>45640</v>
      </c>
      <c r="H21" s="112">
        <f t="shared" ca="1" si="0"/>
        <v>3</v>
      </c>
      <c r="I21" s="112">
        <f t="shared" ca="1" si="1"/>
        <v>0</v>
      </c>
      <c r="J21" s="163">
        <v>5247.79</v>
      </c>
      <c r="K21" s="163">
        <f t="shared" si="2"/>
        <v>62973.479999999996</v>
      </c>
      <c r="L21" s="164">
        <f t="shared" ca="1" si="3"/>
        <v>15743.369999999999</v>
      </c>
      <c r="N21" s="1"/>
    </row>
    <row r="22" spans="2:14" ht="15.75">
      <c r="B22" s="56">
        <v>17</v>
      </c>
      <c r="C22" s="57" t="s">
        <v>59</v>
      </c>
      <c r="D22" s="57" t="s">
        <v>60</v>
      </c>
      <c r="E22" s="112" t="s">
        <v>61</v>
      </c>
      <c r="F22" s="113">
        <v>44257</v>
      </c>
      <c r="G22" s="113">
        <v>45717</v>
      </c>
      <c r="H22" s="112">
        <f t="shared" ca="1" si="0"/>
        <v>5</v>
      </c>
      <c r="I22" s="112">
        <f t="shared" ca="1" si="1"/>
        <v>0</v>
      </c>
      <c r="J22" s="163">
        <v>65658.06</v>
      </c>
      <c r="K22" s="163">
        <f t="shared" si="2"/>
        <v>787896.72</v>
      </c>
      <c r="L22" s="164">
        <f t="shared" ca="1" si="3"/>
        <v>328290.3</v>
      </c>
      <c r="N22" s="1"/>
    </row>
    <row r="23" spans="2:14" ht="15.75">
      <c r="B23" s="56">
        <v>18</v>
      </c>
      <c r="C23" s="57" t="s">
        <v>62</v>
      </c>
      <c r="D23" s="57" t="s">
        <v>63</v>
      </c>
      <c r="E23" s="112" t="s">
        <v>64</v>
      </c>
      <c r="F23" s="113">
        <v>45286</v>
      </c>
      <c r="G23" s="113">
        <v>45652</v>
      </c>
      <c r="H23" s="112">
        <f t="shared" ca="1" si="0"/>
        <v>3</v>
      </c>
      <c r="I23" s="112">
        <f t="shared" ca="1" si="1"/>
        <v>0</v>
      </c>
      <c r="J23" s="163">
        <v>32960</v>
      </c>
      <c r="K23" s="163">
        <f t="shared" si="2"/>
        <v>395520</v>
      </c>
      <c r="L23" s="164">
        <f t="shared" ca="1" si="3"/>
        <v>98880</v>
      </c>
      <c r="N23" s="1"/>
    </row>
    <row r="24" spans="2:14" ht="15.75">
      <c r="B24" s="56">
        <v>19</v>
      </c>
      <c r="C24" s="57" t="s">
        <v>62</v>
      </c>
      <c r="D24" s="57" t="s">
        <v>63</v>
      </c>
      <c r="E24" s="112" t="s">
        <v>65</v>
      </c>
      <c r="F24" s="113">
        <v>45297</v>
      </c>
      <c r="G24" s="113">
        <v>45663</v>
      </c>
      <c r="H24" s="112">
        <f t="shared" ca="1" si="0"/>
        <v>4</v>
      </c>
      <c r="I24" s="112">
        <f t="shared" ca="1" si="1"/>
        <v>0</v>
      </c>
      <c r="J24" s="163">
        <v>6249.99</v>
      </c>
      <c r="K24" s="163">
        <f t="shared" si="2"/>
        <v>74999.88</v>
      </c>
      <c r="L24" s="164">
        <f t="shared" ca="1" si="3"/>
        <v>24999.96</v>
      </c>
      <c r="N24" s="1"/>
    </row>
    <row r="25" spans="2:14" ht="15.75">
      <c r="B25" s="56">
        <v>20</v>
      </c>
      <c r="C25" s="57" t="s">
        <v>66</v>
      </c>
      <c r="D25" s="57" t="s">
        <v>63</v>
      </c>
      <c r="E25" s="112" t="s">
        <v>67</v>
      </c>
      <c r="F25" s="113">
        <v>45000</v>
      </c>
      <c r="G25" s="113">
        <v>45734</v>
      </c>
      <c r="H25" s="112">
        <f t="shared" ca="1" si="0"/>
        <v>6</v>
      </c>
      <c r="I25" s="112">
        <f t="shared" ca="1" si="1"/>
        <v>0</v>
      </c>
      <c r="J25" s="163">
        <v>149540</v>
      </c>
      <c r="K25" s="163">
        <f t="shared" si="2"/>
        <v>1794480</v>
      </c>
      <c r="L25" s="164">
        <f t="shared" ca="1" si="3"/>
        <v>897240</v>
      </c>
      <c r="N25" s="1"/>
    </row>
    <row r="26" spans="2:14" ht="15.75">
      <c r="B26" s="56">
        <v>21</v>
      </c>
      <c r="C26" s="57" t="s">
        <v>68</v>
      </c>
      <c r="D26" s="57" t="s">
        <v>69</v>
      </c>
      <c r="E26" s="112" t="s">
        <v>70</v>
      </c>
      <c r="F26" s="113">
        <v>45238</v>
      </c>
      <c r="G26" s="113">
        <v>45604</v>
      </c>
      <c r="H26" s="112">
        <f t="shared" ca="1" si="0"/>
        <v>2</v>
      </c>
      <c r="I26" s="112">
        <f t="shared" ca="1" si="1"/>
        <v>0</v>
      </c>
      <c r="J26" s="163">
        <v>33050</v>
      </c>
      <c r="K26" s="163">
        <f t="shared" si="2"/>
        <v>396600</v>
      </c>
      <c r="L26" s="164">
        <f t="shared" ca="1" si="3"/>
        <v>66100</v>
      </c>
      <c r="N26" s="1"/>
    </row>
    <row r="27" spans="2:14" ht="15.75">
      <c r="B27" s="56">
        <v>22</v>
      </c>
      <c r="C27" s="57" t="s">
        <v>71</v>
      </c>
      <c r="D27" s="57" t="s">
        <v>72</v>
      </c>
      <c r="E27" s="112" t="s">
        <v>73</v>
      </c>
      <c r="F27" s="113">
        <v>44970</v>
      </c>
      <c r="G27" s="113">
        <v>45700</v>
      </c>
      <c r="H27" s="112">
        <f t="shared" ca="1" si="0"/>
        <v>5</v>
      </c>
      <c r="I27" s="112">
        <f t="shared" ca="1" si="1"/>
        <v>0</v>
      </c>
      <c r="J27" s="163">
        <v>93321.16</v>
      </c>
      <c r="K27" s="163">
        <f t="shared" si="2"/>
        <v>1119853.92</v>
      </c>
      <c r="L27" s="164">
        <f t="shared" ca="1" si="3"/>
        <v>466605.80000000005</v>
      </c>
      <c r="N27" s="1"/>
    </row>
    <row r="28" spans="2:14" ht="15.75">
      <c r="B28" s="56">
        <v>23</v>
      </c>
      <c r="C28" s="57" t="s">
        <v>71</v>
      </c>
      <c r="D28" s="57" t="s">
        <v>72</v>
      </c>
      <c r="E28" s="112" t="s">
        <v>74</v>
      </c>
      <c r="F28" s="113">
        <v>44946</v>
      </c>
      <c r="G28" s="113">
        <v>45682</v>
      </c>
      <c r="H28" s="112">
        <f t="shared" ca="1" si="0"/>
        <v>4</v>
      </c>
      <c r="I28" s="112">
        <f t="shared" ca="1" si="1"/>
        <v>0</v>
      </c>
      <c r="J28" s="163">
        <v>14443.16</v>
      </c>
      <c r="K28" s="163">
        <f t="shared" si="2"/>
        <v>173317.91999999998</v>
      </c>
      <c r="L28" s="164">
        <f t="shared" ca="1" si="3"/>
        <v>57772.639999999999</v>
      </c>
      <c r="N28" s="1"/>
    </row>
    <row r="29" spans="2:14" ht="15.75">
      <c r="B29" s="56">
        <v>24</v>
      </c>
      <c r="C29" s="57" t="s">
        <v>75</v>
      </c>
      <c r="D29" s="57" t="s">
        <v>76</v>
      </c>
      <c r="E29" s="112" t="s">
        <v>77</v>
      </c>
      <c r="F29" s="113">
        <v>45320</v>
      </c>
      <c r="G29" s="113">
        <v>45686</v>
      </c>
      <c r="H29" s="112">
        <f t="shared" ca="1" si="0"/>
        <v>4</v>
      </c>
      <c r="I29" s="112">
        <f t="shared" ca="1" si="1"/>
        <v>0</v>
      </c>
      <c r="J29" s="163">
        <v>7491</v>
      </c>
      <c r="K29" s="163">
        <f t="shared" si="2"/>
        <v>89892</v>
      </c>
      <c r="L29" s="164">
        <f t="shared" ca="1" si="3"/>
        <v>29964</v>
      </c>
      <c r="N29" s="1"/>
    </row>
    <row r="30" spans="2:14" ht="15.75">
      <c r="B30" s="56">
        <v>25</v>
      </c>
      <c r="C30" s="57" t="s">
        <v>78</v>
      </c>
      <c r="D30" s="57" t="s">
        <v>79</v>
      </c>
      <c r="E30" s="112" t="s">
        <v>80</v>
      </c>
      <c r="F30" s="113">
        <v>45320</v>
      </c>
      <c r="G30" s="113">
        <v>45686</v>
      </c>
      <c r="H30" s="112">
        <f t="shared" ca="1" si="0"/>
        <v>4</v>
      </c>
      <c r="I30" s="112">
        <f t="shared" ca="1" si="1"/>
        <v>0</v>
      </c>
      <c r="J30" s="163">
        <v>31483.279999999999</v>
      </c>
      <c r="K30" s="163">
        <f t="shared" si="2"/>
        <v>377799.36</v>
      </c>
      <c r="L30" s="164">
        <f t="shared" ca="1" si="3"/>
        <v>125933.12</v>
      </c>
      <c r="N30" s="1"/>
    </row>
    <row r="31" spans="2:14" ht="15.75">
      <c r="B31" s="56">
        <v>26</v>
      </c>
      <c r="C31" s="57" t="s">
        <v>81</v>
      </c>
      <c r="D31" s="57" t="s">
        <v>82</v>
      </c>
      <c r="E31" s="112" t="s">
        <v>83</v>
      </c>
      <c r="F31" s="113">
        <v>44965</v>
      </c>
      <c r="G31" s="113">
        <v>45695</v>
      </c>
      <c r="H31" s="112">
        <f t="shared" ca="1" si="0"/>
        <v>5</v>
      </c>
      <c r="I31" s="112">
        <f t="shared" ca="1" si="1"/>
        <v>0</v>
      </c>
      <c r="J31" s="163">
        <v>319437.36</v>
      </c>
      <c r="K31" s="163">
        <f t="shared" si="2"/>
        <v>3833248.32</v>
      </c>
      <c r="L31" s="164">
        <f t="shared" ca="1" si="3"/>
        <v>1597186.7999999998</v>
      </c>
      <c r="N31" s="1"/>
    </row>
    <row r="32" spans="2:14" ht="15.75">
      <c r="B32" s="56">
        <v>27</v>
      </c>
      <c r="C32" s="57" t="s">
        <v>84</v>
      </c>
      <c r="D32" s="57" t="s">
        <v>85</v>
      </c>
      <c r="E32" s="112" t="s">
        <v>86</v>
      </c>
      <c r="F32" s="113">
        <v>45243</v>
      </c>
      <c r="G32" s="113">
        <v>45609</v>
      </c>
      <c r="H32" s="112">
        <f t="shared" ca="1" si="0"/>
        <v>2</v>
      </c>
      <c r="I32" s="112">
        <f t="shared" ca="1" si="1"/>
        <v>0</v>
      </c>
      <c r="J32" s="163">
        <v>71978.490000000005</v>
      </c>
      <c r="K32" s="163">
        <f t="shared" si="2"/>
        <v>863741.88000000012</v>
      </c>
      <c r="L32" s="164">
        <f t="shared" ca="1" si="3"/>
        <v>143956.98000000001</v>
      </c>
      <c r="N32" s="1"/>
    </row>
    <row r="33" spans="2:14" ht="15.75">
      <c r="B33" s="56">
        <v>28</v>
      </c>
      <c r="C33" s="57" t="s">
        <v>87</v>
      </c>
      <c r="D33" s="57" t="s">
        <v>88</v>
      </c>
      <c r="E33" s="112" t="s">
        <v>89</v>
      </c>
      <c r="F33" s="113">
        <v>44647</v>
      </c>
      <c r="G33" s="113">
        <v>45742</v>
      </c>
      <c r="H33" s="112">
        <f t="shared" ca="1" si="0"/>
        <v>6</v>
      </c>
      <c r="I33" s="112">
        <f t="shared" ca="1" si="1"/>
        <v>0</v>
      </c>
      <c r="J33" s="163">
        <v>385540.09</v>
      </c>
      <c r="K33" s="163">
        <f t="shared" si="2"/>
        <v>4626481.08</v>
      </c>
      <c r="L33" s="164">
        <f t="shared" ca="1" si="3"/>
        <v>2313240.54</v>
      </c>
      <c r="N33" s="1"/>
    </row>
    <row r="34" spans="2:14" ht="15.75">
      <c r="B34" s="56">
        <v>29</v>
      </c>
      <c r="C34" s="57" t="s">
        <v>90</v>
      </c>
      <c r="D34" s="57" t="s">
        <v>91</v>
      </c>
      <c r="E34" s="112" t="s">
        <v>92</v>
      </c>
      <c r="F34" s="113">
        <v>45236</v>
      </c>
      <c r="G34" s="113">
        <v>45602</v>
      </c>
      <c r="H34" s="112">
        <f t="shared" ca="1" si="0"/>
        <v>2</v>
      </c>
      <c r="I34" s="112">
        <f t="shared" ca="1" si="1"/>
        <v>0</v>
      </c>
      <c r="J34" s="163">
        <v>8405.93</v>
      </c>
      <c r="K34" s="163">
        <f t="shared" si="2"/>
        <v>100871.16</v>
      </c>
      <c r="L34" s="164">
        <f t="shared" ca="1" si="3"/>
        <v>16811.86</v>
      </c>
      <c r="N34" s="1"/>
    </row>
    <row r="35" spans="2:14" ht="15.75">
      <c r="B35" s="56">
        <v>30</v>
      </c>
      <c r="C35" s="57" t="s">
        <v>93</v>
      </c>
      <c r="D35" s="57" t="s">
        <v>94</v>
      </c>
      <c r="E35" s="112" t="s">
        <v>95</v>
      </c>
      <c r="F35" s="113">
        <v>45222</v>
      </c>
      <c r="G35" s="113">
        <v>45588</v>
      </c>
      <c r="H35" s="112">
        <f t="shared" ca="1" si="0"/>
        <v>1</v>
      </c>
      <c r="I35" s="112">
        <f t="shared" ca="1" si="1"/>
        <v>49</v>
      </c>
      <c r="J35" s="163">
        <v>108867.07</v>
      </c>
      <c r="K35" s="163">
        <f t="shared" si="2"/>
        <v>1306404.8400000001</v>
      </c>
      <c r="L35" s="164">
        <f t="shared" ca="1" si="3"/>
        <v>286683.28433333337</v>
      </c>
      <c r="N35" s="1"/>
    </row>
    <row r="36" spans="2:14" ht="15.75">
      <c r="B36" s="56">
        <v>31</v>
      </c>
      <c r="C36" s="57" t="s">
        <v>93</v>
      </c>
      <c r="D36" s="57" t="s">
        <v>94</v>
      </c>
      <c r="E36" s="112" t="s">
        <v>96</v>
      </c>
      <c r="F36" s="113">
        <v>45399</v>
      </c>
      <c r="G36" s="113">
        <v>45794</v>
      </c>
      <c r="H36" s="112">
        <f t="shared" ca="1" si="0"/>
        <v>8</v>
      </c>
      <c r="I36" s="112">
        <f t="shared" ca="1" si="1"/>
        <v>0</v>
      </c>
      <c r="J36" s="163">
        <v>17800</v>
      </c>
      <c r="K36" s="163">
        <f t="shared" si="2"/>
        <v>213600</v>
      </c>
      <c r="L36" s="164">
        <f t="shared" ca="1" si="3"/>
        <v>142400</v>
      </c>
      <c r="N36" s="1"/>
    </row>
    <row r="37" spans="2:14" ht="15.75">
      <c r="B37" s="56">
        <v>32</v>
      </c>
      <c r="C37" s="57" t="s">
        <v>93</v>
      </c>
      <c r="D37" s="57" t="s">
        <v>94</v>
      </c>
      <c r="E37" s="112" t="s">
        <v>97</v>
      </c>
      <c r="F37" s="113">
        <v>45015</v>
      </c>
      <c r="G37" s="113">
        <v>45747</v>
      </c>
      <c r="H37" s="112">
        <f t="shared" ca="1" si="0"/>
        <v>6</v>
      </c>
      <c r="I37" s="112">
        <f t="shared" ca="1" si="1"/>
        <v>0</v>
      </c>
      <c r="J37" s="163">
        <v>73166.66</v>
      </c>
      <c r="K37" s="163">
        <f t="shared" si="2"/>
        <v>877999.92</v>
      </c>
      <c r="L37" s="164">
        <f t="shared" ca="1" si="3"/>
        <v>438999.96</v>
      </c>
      <c r="N37" s="1"/>
    </row>
    <row r="38" spans="2:14" ht="15.75">
      <c r="B38" s="56">
        <v>33</v>
      </c>
      <c r="C38" s="57" t="s">
        <v>93</v>
      </c>
      <c r="D38" s="57" t="s">
        <v>94</v>
      </c>
      <c r="E38" s="112" t="s">
        <v>98</v>
      </c>
      <c r="F38" s="113">
        <v>45264</v>
      </c>
      <c r="G38" s="113">
        <v>45630</v>
      </c>
      <c r="H38" s="112">
        <f t="shared" ref="H38:H69" ca="1" si="4">DATEDIF($N$2,G38,"m")</f>
        <v>3</v>
      </c>
      <c r="I38" s="112">
        <f t="shared" ca="1" si="1"/>
        <v>0</v>
      </c>
      <c r="J38" s="163">
        <v>39166.639999999999</v>
      </c>
      <c r="K38" s="163">
        <f t="shared" si="2"/>
        <v>469999.68</v>
      </c>
      <c r="L38" s="164">
        <f t="shared" ca="1" si="3"/>
        <v>117499.92</v>
      </c>
      <c r="N38" s="1"/>
    </row>
    <row r="39" spans="2:14" ht="15.75">
      <c r="B39" s="56">
        <v>34</v>
      </c>
      <c r="C39" s="57" t="s">
        <v>93</v>
      </c>
      <c r="D39" s="57" t="s">
        <v>94</v>
      </c>
      <c r="E39" s="112" t="s">
        <v>99</v>
      </c>
      <c r="F39" s="113">
        <v>44917</v>
      </c>
      <c r="G39" s="113">
        <v>45649</v>
      </c>
      <c r="H39" s="112">
        <f t="shared" ca="1" si="4"/>
        <v>3</v>
      </c>
      <c r="I39" s="112">
        <f t="shared" ca="1" si="1"/>
        <v>0</v>
      </c>
      <c r="J39" s="163">
        <v>129713.86</v>
      </c>
      <c r="K39" s="163">
        <f t="shared" si="2"/>
        <v>1556566.32</v>
      </c>
      <c r="L39" s="164">
        <f t="shared" ca="1" si="3"/>
        <v>389141.58</v>
      </c>
      <c r="N39" s="1"/>
    </row>
    <row r="40" spans="2:14" ht="15.75">
      <c r="B40" s="56">
        <v>35</v>
      </c>
      <c r="C40" s="57" t="s">
        <v>100</v>
      </c>
      <c r="D40" s="57" t="s">
        <v>101</v>
      </c>
      <c r="E40" s="112">
        <v>4600001020</v>
      </c>
      <c r="F40" s="113">
        <v>45040</v>
      </c>
      <c r="G40" s="113">
        <v>45771</v>
      </c>
      <c r="H40" s="112">
        <f t="shared" ca="1" si="4"/>
        <v>7</v>
      </c>
      <c r="I40" s="112">
        <f t="shared" ca="1" si="1"/>
        <v>0</v>
      </c>
      <c r="J40" s="163">
        <v>483299.98</v>
      </c>
      <c r="K40" s="163">
        <f t="shared" si="2"/>
        <v>5799599.7599999998</v>
      </c>
      <c r="L40" s="164">
        <f t="shared" ca="1" si="3"/>
        <v>3383099.86</v>
      </c>
      <c r="N40" s="1"/>
    </row>
    <row r="41" spans="2:14" ht="15.75">
      <c r="B41" s="56">
        <v>36</v>
      </c>
      <c r="C41" s="57" t="s">
        <v>102</v>
      </c>
      <c r="D41" s="57" t="s">
        <v>103</v>
      </c>
      <c r="E41" s="112" t="s">
        <v>104</v>
      </c>
      <c r="F41" s="113">
        <v>44907</v>
      </c>
      <c r="G41" s="113">
        <v>45637</v>
      </c>
      <c r="H41" s="112">
        <f t="shared" ca="1" si="4"/>
        <v>3</v>
      </c>
      <c r="I41" s="112">
        <f t="shared" ca="1" si="1"/>
        <v>0</v>
      </c>
      <c r="J41" s="163">
        <v>3382.92</v>
      </c>
      <c r="K41" s="163">
        <f t="shared" si="2"/>
        <v>40595.040000000001</v>
      </c>
      <c r="L41" s="164">
        <f t="shared" ca="1" si="3"/>
        <v>10148.76</v>
      </c>
      <c r="N41" s="1"/>
    </row>
    <row r="42" spans="2:14" ht="15.75">
      <c r="B42" s="56">
        <v>37</v>
      </c>
      <c r="C42" s="57" t="s">
        <v>102</v>
      </c>
      <c r="D42" s="57" t="s">
        <v>103</v>
      </c>
      <c r="E42" s="112" t="s">
        <v>105</v>
      </c>
      <c r="F42" s="113">
        <v>45314</v>
      </c>
      <c r="G42" s="113">
        <v>45680</v>
      </c>
      <c r="H42" s="112">
        <f t="shared" ca="1" si="4"/>
        <v>4</v>
      </c>
      <c r="I42" s="112">
        <f t="shared" ca="1" si="1"/>
        <v>0</v>
      </c>
      <c r="J42" s="163">
        <v>5764</v>
      </c>
      <c r="K42" s="163">
        <f t="shared" si="2"/>
        <v>69168</v>
      </c>
      <c r="L42" s="164">
        <f t="shared" ca="1" si="3"/>
        <v>23056</v>
      </c>
      <c r="N42" s="1"/>
    </row>
    <row r="43" spans="2:14" ht="15.75">
      <c r="B43" s="56">
        <v>38</v>
      </c>
      <c r="C43" s="57" t="s">
        <v>102</v>
      </c>
      <c r="D43" s="57" t="s">
        <v>103</v>
      </c>
      <c r="E43" s="112" t="s">
        <v>106</v>
      </c>
      <c r="F43" s="113">
        <v>45314</v>
      </c>
      <c r="G43" s="113">
        <v>45680</v>
      </c>
      <c r="H43" s="112">
        <f t="shared" ca="1" si="4"/>
        <v>4</v>
      </c>
      <c r="I43" s="112">
        <f t="shared" ca="1" si="1"/>
        <v>0</v>
      </c>
      <c r="J43" s="163">
        <v>39075</v>
      </c>
      <c r="K43" s="163">
        <f t="shared" si="2"/>
        <v>468900</v>
      </c>
      <c r="L43" s="164">
        <f t="shared" ca="1" si="3"/>
        <v>156300</v>
      </c>
      <c r="N43" s="1"/>
    </row>
    <row r="44" spans="2:14" ht="15.75">
      <c r="B44" s="56">
        <v>39</v>
      </c>
      <c r="C44" s="57" t="s">
        <v>102</v>
      </c>
      <c r="D44" s="57" t="s">
        <v>103</v>
      </c>
      <c r="E44" s="112" t="s">
        <v>107</v>
      </c>
      <c r="F44" s="113">
        <v>45379</v>
      </c>
      <c r="G44" s="113">
        <v>45744</v>
      </c>
      <c r="H44" s="112">
        <f t="shared" ca="1" si="4"/>
        <v>6</v>
      </c>
      <c r="I44" s="112">
        <f t="shared" ca="1" si="1"/>
        <v>0</v>
      </c>
      <c r="J44" s="163">
        <v>1835</v>
      </c>
      <c r="K44" s="163">
        <f t="shared" si="2"/>
        <v>22020</v>
      </c>
      <c r="L44" s="164">
        <f t="shared" ca="1" si="3"/>
        <v>11010</v>
      </c>
      <c r="N44" s="1"/>
    </row>
    <row r="45" spans="2:14" ht="15.75">
      <c r="B45" s="56">
        <v>40</v>
      </c>
      <c r="C45" s="57" t="s">
        <v>102</v>
      </c>
      <c r="D45" s="57" t="s">
        <v>103</v>
      </c>
      <c r="E45" s="112" t="s">
        <v>108</v>
      </c>
      <c r="F45" s="113">
        <v>45398</v>
      </c>
      <c r="G45" s="113">
        <v>45764</v>
      </c>
      <c r="H45" s="112">
        <f t="shared" ca="1" si="4"/>
        <v>7</v>
      </c>
      <c r="I45" s="112">
        <f t="shared" ca="1" si="1"/>
        <v>0</v>
      </c>
      <c r="J45" s="163">
        <v>8920</v>
      </c>
      <c r="K45" s="163">
        <f t="shared" si="2"/>
        <v>107040</v>
      </c>
      <c r="L45" s="164">
        <f t="shared" ca="1" si="3"/>
        <v>62440</v>
      </c>
      <c r="N45" s="1"/>
    </row>
    <row r="46" spans="2:14" ht="15.75">
      <c r="B46" s="56">
        <v>41</v>
      </c>
      <c r="C46" s="57" t="s">
        <v>102</v>
      </c>
      <c r="D46" s="57" t="s">
        <v>103</v>
      </c>
      <c r="E46" s="112" t="s">
        <v>109</v>
      </c>
      <c r="F46" s="113">
        <v>45040</v>
      </c>
      <c r="G46" s="113">
        <v>45771</v>
      </c>
      <c r="H46" s="112">
        <f t="shared" ca="1" si="4"/>
        <v>7</v>
      </c>
      <c r="I46" s="112">
        <f t="shared" ca="1" si="1"/>
        <v>0</v>
      </c>
      <c r="J46" s="163">
        <v>120050.85</v>
      </c>
      <c r="K46" s="163">
        <f t="shared" si="2"/>
        <v>1440610.2000000002</v>
      </c>
      <c r="L46" s="164">
        <f t="shared" ca="1" si="3"/>
        <v>840355.95000000007</v>
      </c>
      <c r="N46" s="1"/>
    </row>
    <row r="47" spans="2:14" ht="15.75">
      <c r="B47" s="56">
        <v>42</v>
      </c>
      <c r="C47" s="57" t="s">
        <v>102</v>
      </c>
      <c r="D47" s="57" t="s">
        <v>103</v>
      </c>
      <c r="E47" s="112" t="s">
        <v>110</v>
      </c>
      <c r="F47" s="113">
        <v>45028</v>
      </c>
      <c r="G47" s="113">
        <v>45714</v>
      </c>
      <c r="H47" s="112">
        <f t="shared" ca="1" si="4"/>
        <v>5</v>
      </c>
      <c r="I47" s="112">
        <f t="shared" ca="1" si="1"/>
        <v>0</v>
      </c>
      <c r="J47" s="163">
        <v>184129.6</v>
      </c>
      <c r="K47" s="163">
        <f t="shared" si="2"/>
        <v>2209555.2000000002</v>
      </c>
      <c r="L47" s="164">
        <f t="shared" ca="1" si="3"/>
        <v>920648</v>
      </c>
      <c r="N47" s="1"/>
    </row>
    <row r="48" spans="2:14" ht="15.75">
      <c r="B48" s="56">
        <v>43</v>
      </c>
      <c r="C48" s="57" t="s">
        <v>111</v>
      </c>
      <c r="D48" s="57" t="s">
        <v>112</v>
      </c>
      <c r="E48" s="112" t="s">
        <v>113</v>
      </c>
      <c r="F48" s="113">
        <v>45377</v>
      </c>
      <c r="G48" s="113">
        <v>45743</v>
      </c>
      <c r="H48" s="112">
        <f t="shared" ca="1" si="4"/>
        <v>6</v>
      </c>
      <c r="I48" s="112">
        <f t="shared" ca="1" si="1"/>
        <v>0</v>
      </c>
      <c r="J48" s="163">
        <v>33041.65</v>
      </c>
      <c r="K48" s="163">
        <f t="shared" si="2"/>
        <v>396499.80000000005</v>
      </c>
      <c r="L48" s="164">
        <f t="shared" ca="1" si="3"/>
        <v>198249.90000000002</v>
      </c>
      <c r="N48" s="1"/>
    </row>
    <row r="49" spans="2:14" ht="15.75">
      <c r="B49" s="56">
        <v>44</v>
      </c>
      <c r="C49" s="57" t="s">
        <v>114</v>
      </c>
      <c r="D49" s="57" t="s">
        <v>115</v>
      </c>
      <c r="E49" s="112" t="s">
        <v>86</v>
      </c>
      <c r="F49" s="113">
        <v>44936</v>
      </c>
      <c r="G49" s="113">
        <v>45668</v>
      </c>
      <c r="H49" s="112">
        <f t="shared" ca="1" si="4"/>
        <v>4</v>
      </c>
      <c r="I49" s="112">
        <f t="shared" ca="1" si="1"/>
        <v>0</v>
      </c>
      <c r="J49" s="163">
        <v>41872</v>
      </c>
      <c r="K49" s="163">
        <f t="shared" si="2"/>
        <v>502464</v>
      </c>
      <c r="L49" s="164">
        <f t="shared" ca="1" si="3"/>
        <v>167488</v>
      </c>
      <c r="N49" s="1"/>
    </row>
    <row r="50" spans="2:14" ht="15.75">
      <c r="B50" s="56">
        <v>45</v>
      </c>
      <c r="C50" s="57" t="s">
        <v>116</v>
      </c>
      <c r="D50" s="57" t="s">
        <v>117</v>
      </c>
      <c r="E50" s="112" t="s">
        <v>118</v>
      </c>
      <c r="F50" s="113">
        <v>44707</v>
      </c>
      <c r="G50" s="113">
        <v>46080</v>
      </c>
      <c r="H50" s="112">
        <f t="shared" ca="1" si="4"/>
        <v>17</v>
      </c>
      <c r="I50" s="112">
        <f t="shared" ca="1" si="1"/>
        <v>0</v>
      </c>
      <c r="J50" s="163">
        <v>17723.259999999998</v>
      </c>
      <c r="K50" s="163">
        <f t="shared" si="2"/>
        <v>212679.12</v>
      </c>
      <c r="L50" s="164">
        <f t="shared" ca="1" si="3"/>
        <v>212679.12</v>
      </c>
      <c r="N50" s="1"/>
    </row>
    <row r="51" spans="2:14" ht="15.75">
      <c r="B51" s="56">
        <v>46</v>
      </c>
      <c r="C51" s="57" t="s">
        <v>119</v>
      </c>
      <c r="D51" s="57" t="s">
        <v>120</v>
      </c>
      <c r="E51" s="112" t="s">
        <v>106</v>
      </c>
      <c r="F51" s="113">
        <v>44980</v>
      </c>
      <c r="G51" s="113">
        <v>45657</v>
      </c>
      <c r="H51" s="112">
        <f t="shared" ca="1" si="4"/>
        <v>3</v>
      </c>
      <c r="I51" s="112">
        <f t="shared" ca="1" si="1"/>
        <v>0</v>
      </c>
      <c r="J51" s="163">
        <v>78136.09</v>
      </c>
      <c r="K51" s="163">
        <f t="shared" si="2"/>
        <v>937633.08</v>
      </c>
      <c r="L51" s="164">
        <f t="shared" ca="1" si="3"/>
        <v>234408.27</v>
      </c>
      <c r="N51" s="1"/>
    </row>
    <row r="52" spans="2:14" ht="15.75">
      <c r="B52" s="56">
        <v>47</v>
      </c>
      <c r="C52" s="57" t="s">
        <v>121</v>
      </c>
      <c r="D52" s="57" t="s">
        <v>122</v>
      </c>
      <c r="E52" s="112" t="s">
        <v>123</v>
      </c>
      <c r="F52" s="113">
        <v>45369</v>
      </c>
      <c r="G52" s="113">
        <v>45734</v>
      </c>
      <c r="H52" s="112">
        <f t="shared" ca="1" si="4"/>
        <v>6</v>
      </c>
      <c r="I52" s="112">
        <f t="shared" ca="1" si="1"/>
        <v>0</v>
      </c>
      <c r="J52" s="163">
        <v>7945</v>
      </c>
      <c r="K52" s="163">
        <f t="shared" si="2"/>
        <v>95340</v>
      </c>
      <c r="L52" s="164">
        <f t="shared" ca="1" si="3"/>
        <v>47670</v>
      </c>
      <c r="N52" s="1"/>
    </row>
    <row r="53" spans="2:14" ht="15.75">
      <c r="B53" s="56">
        <v>48</v>
      </c>
      <c r="C53" s="57" t="s">
        <v>124</v>
      </c>
      <c r="D53" s="57" t="s">
        <v>125</v>
      </c>
      <c r="E53" s="112" t="s">
        <v>126</v>
      </c>
      <c r="F53" s="113">
        <v>45014</v>
      </c>
      <c r="G53" s="113">
        <v>45744</v>
      </c>
      <c r="H53" s="112">
        <f t="shared" ca="1" si="4"/>
        <v>6</v>
      </c>
      <c r="I53" s="112">
        <f t="shared" ca="1" si="1"/>
        <v>0</v>
      </c>
      <c r="J53" s="163">
        <v>49097.4</v>
      </c>
      <c r="K53" s="163">
        <f t="shared" si="2"/>
        <v>589168.80000000005</v>
      </c>
      <c r="L53" s="164">
        <f t="shared" ca="1" si="3"/>
        <v>294584.40000000002</v>
      </c>
      <c r="N53" s="1"/>
    </row>
    <row r="54" spans="2:14" ht="15.75">
      <c r="B54" s="56">
        <v>49</v>
      </c>
      <c r="C54" s="57" t="s">
        <v>127</v>
      </c>
      <c r="D54" s="57" t="s">
        <v>128</v>
      </c>
      <c r="E54" s="112" t="s">
        <v>20</v>
      </c>
      <c r="F54" s="113">
        <v>45323</v>
      </c>
      <c r="G54" s="113">
        <v>45689</v>
      </c>
      <c r="H54" s="112">
        <f t="shared" ca="1" si="4"/>
        <v>4</v>
      </c>
      <c r="I54" s="112">
        <f t="shared" ca="1" si="1"/>
        <v>0</v>
      </c>
      <c r="J54" s="163">
        <v>4664</v>
      </c>
      <c r="K54" s="163">
        <f t="shared" si="2"/>
        <v>55968</v>
      </c>
      <c r="L54" s="164">
        <f t="shared" ca="1" si="3"/>
        <v>18656</v>
      </c>
      <c r="N54" s="1"/>
    </row>
    <row r="55" spans="2:14" ht="15.75">
      <c r="B55" s="56">
        <v>50</v>
      </c>
      <c r="C55" s="57" t="s">
        <v>129</v>
      </c>
      <c r="D55" s="57" t="s">
        <v>130</v>
      </c>
      <c r="E55" s="112" t="s">
        <v>131</v>
      </c>
      <c r="F55" s="113">
        <v>45021</v>
      </c>
      <c r="G55" s="113">
        <v>45752</v>
      </c>
      <c r="H55" s="112">
        <f t="shared" ca="1" si="4"/>
        <v>7</v>
      </c>
      <c r="I55" s="112">
        <f t="shared" ca="1" si="1"/>
        <v>0</v>
      </c>
      <c r="J55" s="163">
        <v>92909.3</v>
      </c>
      <c r="K55" s="163">
        <f t="shared" si="2"/>
        <v>1114911.6000000001</v>
      </c>
      <c r="L55" s="164">
        <f t="shared" ca="1" si="3"/>
        <v>650365.1</v>
      </c>
      <c r="N55" s="1"/>
    </row>
    <row r="56" spans="2:14" ht="15.75">
      <c r="B56" s="56">
        <v>51</v>
      </c>
      <c r="C56" s="57" t="s">
        <v>132</v>
      </c>
      <c r="D56" s="57" t="s">
        <v>133</v>
      </c>
      <c r="E56" s="112" t="s">
        <v>134</v>
      </c>
      <c r="F56" s="113">
        <v>44774</v>
      </c>
      <c r="G56" s="113">
        <v>46516</v>
      </c>
      <c r="H56" s="112">
        <f t="shared" ca="1" si="4"/>
        <v>32</v>
      </c>
      <c r="I56" s="112">
        <f t="shared" ca="1" si="1"/>
        <v>0</v>
      </c>
      <c r="J56" s="163">
        <v>13512.5</v>
      </c>
      <c r="K56" s="163">
        <f t="shared" si="2"/>
        <v>162150</v>
      </c>
      <c r="L56" s="164">
        <f t="shared" ca="1" si="3"/>
        <v>162150</v>
      </c>
      <c r="N56" s="1"/>
    </row>
    <row r="57" spans="2:14" ht="15.75">
      <c r="B57" s="56">
        <v>52</v>
      </c>
      <c r="C57" s="57" t="s">
        <v>135</v>
      </c>
      <c r="D57" s="57" t="s">
        <v>136</v>
      </c>
      <c r="E57" s="112" t="s">
        <v>20</v>
      </c>
      <c r="F57" s="113">
        <v>45400</v>
      </c>
      <c r="G57" s="113">
        <v>45765</v>
      </c>
      <c r="H57" s="112">
        <f t="shared" ca="1" si="4"/>
        <v>7</v>
      </c>
      <c r="I57" s="112">
        <f t="shared" ca="1" si="1"/>
        <v>0</v>
      </c>
      <c r="J57" s="163">
        <v>206666.62</v>
      </c>
      <c r="K57" s="163">
        <f t="shared" si="2"/>
        <v>2479999.44</v>
      </c>
      <c r="L57" s="164">
        <f t="shared" ca="1" si="3"/>
        <v>1446666.3399999999</v>
      </c>
      <c r="N57" s="1"/>
    </row>
    <row r="58" spans="2:14" ht="15.75">
      <c r="B58" s="56">
        <v>53</v>
      </c>
      <c r="C58" s="57" t="s">
        <v>137</v>
      </c>
      <c r="D58" s="57" t="s">
        <v>138</v>
      </c>
      <c r="E58" s="112" t="s">
        <v>139</v>
      </c>
      <c r="F58" s="113">
        <v>45217</v>
      </c>
      <c r="G58" s="113">
        <v>45583</v>
      </c>
      <c r="H58" s="112">
        <f t="shared" ca="1" si="4"/>
        <v>1</v>
      </c>
      <c r="I58" s="112">
        <f t="shared" ca="1" si="1"/>
        <v>44</v>
      </c>
      <c r="J58" s="163">
        <v>35981.279999999999</v>
      </c>
      <c r="K58" s="163">
        <f t="shared" si="2"/>
        <v>431775.36</v>
      </c>
      <c r="L58" s="164">
        <f t="shared" ca="1" si="3"/>
        <v>88753.823999999993</v>
      </c>
      <c r="N58" s="1"/>
    </row>
    <row r="59" spans="2:14" ht="15.75">
      <c r="B59" s="56">
        <v>54</v>
      </c>
      <c r="C59" s="57" t="s">
        <v>140</v>
      </c>
      <c r="D59" s="57" t="s">
        <v>141</v>
      </c>
      <c r="E59" s="112" t="s">
        <v>142</v>
      </c>
      <c r="F59" s="113">
        <v>44496</v>
      </c>
      <c r="G59" s="113">
        <v>45657</v>
      </c>
      <c r="H59" s="112">
        <f t="shared" ca="1" si="4"/>
        <v>3</v>
      </c>
      <c r="I59" s="112">
        <f t="shared" ca="1" si="1"/>
        <v>0</v>
      </c>
      <c r="J59" s="163">
        <v>24318.11</v>
      </c>
      <c r="K59" s="163">
        <f t="shared" ref="K59:K104" si="5">J59*12</f>
        <v>291817.32</v>
      </c>
      <c r="L59" s="164">
        <f t="shared" ca="1" si="3"/>
        <v>72954.33</v>
      </c>
      <c r="N59" s="1"/>
    </row>
    <row r="60" spans="2:14" ht="15.75">
      <c r="B60" s="56">
        <v>55</v>
      </c>
      <c r="C60" s="57" t="s">
        <v>143</v>
      </c>
      <c r="D60" s="57" t="s">
        <v>144</v>
      </c>
      <c r="E60" s="112" t="s">
        <v>92</v>
      </c>
      <c r="F60" s="113">
        <v>44970</v>
      </c>
      <c r="G60" s="113">
        <v>45696</v>
      </c>
      <c r="H60" s="112">
        <f t="shared" ca="1" si="4"/>
        <v>5</v>
      </c>
      <c r="I60" s="112">
        <f t="shared" ca="1" si="1"/>
        <v>0</v>
      </c>
      <c r="J60" s="163">
        <v>52135.56</v>
      </c>
      <c r="K60" s="163">
        <f t="shared" si="5"/>
        <v>625626.72</v>
      </c>
      <c r="L60" s="164">
        <f t="shared" ca="1" si="3"/>
        <v>260677.8</v>
      </c>
      <c r="N60" s="1"/>
    </row>
    <row r="61" spans="2:14" ht="15.75">
      <c r="B61" s="56">
        <v>56</v>
      </c>
      <c r="C61" s="57" t="s">
        <v>145</v>
      </c>
      <c r="D61" s="57" t="s">
        <v>146</v>
      </c>
      <c r="E61" s="112" t="s">
        <v>147</v>
      </c>
      <c r="F61" s="113">
        <v>45268</v>
      </c>
      <c r="G61" s="113">
        <v>45634</v>
      </c>
      <c r="H61" s="112">
        <f t="shared" ca="1" si="4"/>
        <v>3</v>
      </c>
      <c r="I61" s="112">
        <f t="shared" ca="1" si="1"/>
        <v>0</v>
      </c>
      <c r="J61" s="163">
        <v>167083.19</v>
      </c>
      <c r="K61" s="163">
        <f t="shared" si="5"/>
        <v>2004998.28</v>
      </c>
      <c r="L61" s="164">
        <f t="shared" ca="1" si="3"/>
        <v>501249.57</v>
      </c>
      <c r="N61" s="1"/>
    </row>
    <row r="62" spans="2:14" ht="15.75">
      <c r="B62" s="56">
        <v>57</v>
      </c>
      <c r="C62" s="57" t="s">
        <v>148</v>
      </c>
      <c r="D62" s="57" t="s">
        <v>149</v>
      </c>
      <c r="E62" s="112" t="s">
        <v>150</v>
      </c>
      <c r="F62" s="113">
        <v>44984</v>
      </c>
      <c r="G62" s="113">
        <v>45714</v>
      </c>
      <c r="H62" s="112">
        <f t="shared" ca="1" si="4"/>
        <v>5</v>
      </c>
      <c r="I62" s="112">
        <f t="shared" ca="1" si="1"/>
        <v>0</v>
      </c>
      <c r="J62" s="163">
        <v>10657.48</v>
      </c>
      <c r="K62" s="163">
        <f t="shared" si="5"/>
        <v>127889.76</v>
      </c>
      <c r="L62" s="164">
        <f t="shared" ca="1" si="3"/>
        <v>53287.399999999994</v>
      </c>
      <c r="N62" s="1"/>
    </row>
    <row r="63" spans="2:14" ht="15.75">
      <c r="B63" s="56">
        <v>58</v>
      </c>
      <c r="C63" s="57" t="s">
        <v>151</v>
      </c>
      <c r="D63" s="57" t="s">
        <v>152</v>
      </c>
      <c r="E63" s="112" t="s">
        <v>153</v>
      </c>
      <c r="F63" s="113">
        <v>45345</v>
      </c>
      <c r="G63" s="113">
        <v>45711</v>
      </c>
      <c r="H63" s="112">
        <f t="shared" ca="1" si="4"/>
        <v>5</v>
      </c>
      <c r="I63" s="112">
        <f t="shared" ca="1" si="1"/>
        <v>0</v>
      </c>
      <c r="J63" s="163">
        <v>27474.91</v>
      </c>
      <c r="K63" s="163">
        <f t="shared" si="5"/>
        <v>329698.92</v>
      </c>
      <c r="L63" s="164">
        <f t="shared" ca="1" si="3"/>
        <v>137374.54999999999</v>
      </c>
      <c r="N63" s="1"/>
    </row>
    <row r="64" spans="2:14" ht="15.75">
      <c r="B64" s="56">
        <v>59</v>
      </c>
      <c r="C64" s="57" t="s">
        <v>151</v>
      </c>
      <c r="D64" s="57" t="s">
        <v>152</v>
      </c>
      <c r="E64" s="112" t="s">
        <v>154</v>
      </c>
      <c r="F64" s="113">
        <v>44942</v>
      </c>
      <c r="G64" s="113">
        <v>45673</v>
      </c>
      <c r="H64" s="112">
        <f t="shared" ca="1" si="4"/>
        <v>4</v>
      </c>
      <c r="I64" s="112">
        <f t="shared" ca="1" si="1"/>
        <v>0</v>
      </c>
      <c r="J64" s="163">
        <v>19321.86</v>
      </c>
      <c r="K64" s="163">
        <f t="shared" si="5"/>
        <v>231862.32</v>
      </c>
      <c r="L64" s="164">
        <f t="shared" ca="1" si="3"/>
        <v>77287.44</v>
      </c>
      <c r="N64" s="1"/>
    </row>
    <row r="65" spans="2:14" ht="15.75">
      <c r="B65" s="56">
        <v>60</v>
      </c>
      <c r="C65" s="57" t="s">
        <v>155</v>
      </c>
      <c r="D65" s="57" t="s">
        <v>156</v>
      </c>
      <c r="E65" s="112" t="s">
        <v>157</v>
      </c>
      <c r="F65" s="113">
        <v>44967</v>
      </c>
      <c r="G65" s="113">
        <v>45635</v>
      </c>
      <c r="H65" s="112">
        <f t="shared" ca="1" si="4"/>
        <v>3</v>
      </c>
      <c r="I65" s="112">
        <f t="shared" ca="1" si="1"/>
        <v>0</v>
      </c>
      <c r="J65" s="163">
        <v>21369.3</v>
      </c>
      <c r="K65" s="163">
        <f t="shared" si="5"/>
        <v>256431.59999999998</v>
      </c>
      <c r="L65" s="164">
        <f t="shared" ca="1" si="3"/>
        <v>64107.899999999994</v>
      </c>
      <c r="N65" s="1"/>
    </row>
    <row r="66" spans="2:14" ht="15.75">
      <c r="B66" s="56">
        <v>61</v>
      </c>
      <c r="C66" s="57" t="s">
        <v>155</v>
      </c>
      <c r="D66" s="57" t="s">
        <v>156</v>
      </c>
      <c r="E66" s="112" t="s">
        <v>139</v>
      </c>
      <c r="F66" s="113">
        <v>44998</v>
      </c>
      <c r="G66" s="113">
        <v>45636</v>
      </c>
      <c r="H66" s="112">
        <f t="shared" ca="1" si="4"/>
        <v>3</v>
      </c>
      <c r="I66" s="112">
        <f t="shared" ca="1" si="1"/>
        <v>0</v>
      </c>
      <c r="J66" s="163">
        <v>7740.98</v>
      </c>
      <c r="K66" s="163">
        <f t="shared" si="5"/>
        <v>92891.76</v>
      </c>
      <c r="L66" s="164">
        <f t="shared" ca="1" si="3"/>
        <v>23222.94</v>
      </c>
      <c r="N66" s="1"/>
    </row>
    <row r="67" spans="2:14" ht="15.75">
      <c r="B67" s="56">
        <v>62</v>
      </c>
      <c r="C67" s="57" t="s">
        <v>158</v>
      </c>
      <c r="D67" s="57" t="s">
        <v>159</v>
      </c>
      <c r="E67" s="112" t="s">
        <v>160</v>
      </c>
      <c r="F67" s="113">
        <v>44419</v>
      </c>
      <c r="G67" s="113">
        <v>45788</v>
      </c>
      <c r="H67" s="112">
        <f t="shared" ca="1" si="4"/>
        <v>8</v>
      </c>
      <c r="I67" s="112">
        <f t="shared" ca="1" si="1"/>
        <v>0</v>
      </c>
      <c r="J67" s="163">
        <v>5104</v>
      </c>
      <c r="K67" s="163">
        <f t="shared" si="5"/>
        <v>61248</v>
      </c>
      <c r="L67" s="164">
        <f t="shared" ca="1" si="3"/>
        <v>40832</v>
      </c>
      <c r="N67" s="1"/>
    </row>
    <row r="68" spans="2:14" ht="15.75">
      <c r="B68" s="56">
        <v>63</v>
      </c>
      <c r="C68" s="57" t="s">
        <v>161</v>
      </c>
      <c r="D68" s="57" t="s">
        <v>162</v>
      </c>
      <c r="E68" s="112" t="s">
        <v>17</v>
      </c>
      <c r="F68" s="113">
        <v>45404</v>
      </c>
      <c r="G68" s="113">
        <v>45768</v>
      </c>
      <c r="H68" s="112">
        <f t="shared" ca="1" si="4"/>
        <v>7</v>
      </c>
      <c r="I68" s="112">
        <f t="shared" ca="1" si="1"/>
        <v>0</v>
      </c>
      <c r="J68" s="163">
        <v>5699.97</v>
      </c>
      <c r="K68" s="163">
        <f t="shared" si="5"/>
        <v>68399.64</v>
      </c>
      <c r="L68" s="164">
        <f t="shared" ca="1" si="3"/>
        <v>39899.79</v>
      </c>
      <c r="N68" s="1"/>
    </row>
    <row r="69" spans="2:14" ht="15.75">
      <c r="B69" s="56">
        <v>64</v>
      </c>
      <c r="C69" s="57" t="s">
        <v>163</v>
      </c>
      <c r="D69" s="57" t="s">
        <v>164</v>
      </c>
      <c r="E69" s="112" t="s">
        <v>165</v>
      </c>
      <c r="F69" s="113">
        <v>45279</v>
      </c>
      <c r="G69" s="113">
        <v>45645</v>
      </c>
      <c r="H69" s="112">
        <f t="shared" ca="1" si="4"/>
        <v>3</v>
      </c>
      <c r="I69" s="112">
        <f t="shared" ca="1" si="1"/>
        <v>0</v>
      </c>
      <c r="J69" s="163">
        <v>63057.7</v>
      </c>
      <c r="K69" s="163">
        <f t="shared" si="5"/>
        <v>756692.39999999991</v>
      </c>
      <c r="L69" s="164">
        <f t="shared" ca="1" si="3"/>
        <v>189173.09999999998</v>
      </c>
      <c r="N69" s="1"/>
    </row>
    <row r="70" spans="2:14" ht="15.75">
      <c r="B70" s="56">
        <v>65</v>
      </c>
      <c r="C70" s="57" t="s">
        <v>166</v>
      </c>
      <c r="D70" s="57" t="s">
        <v>167</v>
      </c>
      <c r="E70" s="112" t="s">
        <v>168</v>
      </c>
      <c r="F70" s="113">
        <v>45201</v>
      </c>
      <c r="G70" s="113">
        <v>45567</v>
      </c>
      <c r="H70" s="112">
        <f t="shared" ref="H70:H101" ca="1" si="6">DATEDIF($N$2,G70,"m")</f>
        <v>0</v>
      </c>
      <c r="I70" s="112">
        <f t="shared" ca="1" si="1"/>
        <v>28</v>
      </c>
      <c r="J70" s="163">
        <v>23616</v>
      </c>
      <c r="K70" s="163">
        <f t="shared" si="5"/>
        <v>283392</v>
      </c>
      <c r="L70" s="164">
        <f t="shared" ca="1" si="3"/>
        <v>22041.600000000002</v>
      </c>
      <c r="N70" s="1"/>
    </row>
    <row r="71" spans="2:14" ht="15.75">
      <c r="B71" s="56">
        <v>66</v>
      </c>
      <c r="C71" s="57" t="s">
        <v>169</v>
      </c>
      <c r="D71" s="57" t="s">
        <v>170</v>
      </c>
      <c r="E71" s="112" t="s">
        <v>171</v>
      </c>
      <c r="F71" s="113">
        <v>44929</v>
      </c>
      <c r="G71" s="113">
        <v>45658</v>
      </c>
      <c r="H71" s="112">
        <f t="shared" ca="1" si="6"/>
        <v>3</v>
      </c>
      <c r="I71" s="112">
        <f t="shared" ref="I71:I111" ca="1" si="7">IF(H71&lt;2,DATEDIF($N$2,G71,"d"),0)</f>
        <v>0</v>
      </c>
      <c r="J71" s="163">
        <v>18971.490000000002</v>
      </c>
      <c r="K71" s="163">
        <f t="shared" si="5"/>
        <v>227657.88</v>
      </c>
      <c r="L71" s="164">
        <f t="shared" ref="L71:L111" ca="1" si="8">IF(H71&lt;=12,SUM((J71*H71)+((J71/30)*I71)),IF(H71&gt;12,K71))</f>
        <v>56914.47</v>
      </c>
      <c r="N71" s="1"/>
    </row>
    <row r="72" spans="2:14" ht="15.75">
      <c r="B72" s="56">
        <v>67</v>
      </c>
      <c r="C72" s="57" t="s">
        <v>169</v>
      </c>
      <c r="D72" s="57" t="s">
        <v>170</v>
      </c>
      <c r="E72" s="112" t="s">
        <v>172</v>
      </c>
      <c r="F72" s="113">
        <v>45238</v>
      </c>
      <c r="G72" s="113">
        <v>45603</v>
      </c>
      <c r="H72" s="112">
        <f t="shared" ca="1" si="6"/>
        <v>2</v>
      </c>
      <c r="I72" s="112">
        <f t="shared" ca="1" si="7"/>
        <v>0</v>
      </c>
      <c r="J72" s="163">
        <v>17049.96</v>
      </c>
      <c r="K72" s="163">
        <f t="shared" si="5"/>
        <v>204599.52</v>
      </c>
      <c r="L72" s="164">
        <f t="shared" ca="1" si="8"/>
        <v>34099.919999999998</v>
      </c>
      <c r="N72" s="1"/>
    </row>
    <row r="73" spans="2:14" ht="15.75">
      <c r="B73" s="56">
        <v>68</v>
      </c>
      <c r="C73" s="57" t="s">
        <v>173</v>
      </c>
      <c r="D73" s="57" t="s">
        <v>174</v>
      </c>
      <c r="E73" s="112" t="s">
        <v>41</v>
      </c>
      <c r="F73" s="113">
        <v>45259</v>
      </c>
      <c r="G73" s="113">
        <v>45625</v>
      </c>
      <c r="H73" s="112">
        <f t="shared" ca="1" si="6"/>
        <v>2</v>
      </c>
      <c r="I73" s="112">
        <f t="shared" ca="1" si="7"/>
        <v>0</v>
      </c>
      <c r="J73" s="163">
        <v>15183.31</v>
      </c>
      <c r="K73" s="163">
        <f t="shared" si="5"/>
        <v>182199.72</v>
      </c>
      <c r="L73" s="164">
        <f t="shared" ca="1" si="8"/>
        <v>30366.62</v>
      </c>
      <c r="N73" s="1"/>
    </row>
    <row r="74" spans="2:14" ht="15.75">
      <c r="B74" s="56">
        <v>69</v>
      </c>
      <c r="C74" s="57" t="s">
        <v>175</v>
      </c>
      <c r="D74" s="57" t="s">
        <v>176</v>
      </c>
      <c r="E74" s="112" t="s">
        <v>177</v>
      </c>
      <c r="F74" s="113">
        <v>45098</v>
      </c>
      <c r="G74" s="113">
        <v>45717</v>
      </c>
      <c r="H74" s="112">
        <f t="shared" ca="1" si="6"/>
        <v>5</v>
      </c>
      <c r="I74" s="112">
        <f t="shared" ca="1" si="7"/>
        <v>0</v>
      </c>
      <c r="J74" s="163">
        <v>17991.599999999999</v>
      </c>
      <c r="K74" s="163">
        <f t="shared" si="5"/>
        <v>215899.19999999998</v>
      </c>
      <c r="L74" s="164">
        <f t="shared" ca="1" si="8"/>
        <v>89958</v>
      </c>
      <c r="N74" s="1"/>
    </row>
    <row r="75" spans="2:14" ht="15.75">
      <c r="B75" s="56">
        <v>70</v>
      </c>
      <c r="C75" s="57" t="s">
        <v>178</v>
      </c>
      <c r="D75" s="57" t="s">
        <v>179</v>
      </c>
      <c r="E75" s="112" t="s">
        <v>35</v>
      </c>
      <c r="F75" s="113">
        <v>44644</v>
      </c>
      <c r="G75" s="113">
        <v>45739</v>
      </c>
      <c r="H75" s="112">
        <f t="shared" ca="1" si="6"/>
        <v>6</v>
      </c>
      <c r="I75" s="112">
        <f t="shared" ca="1" si="7"/>
        <v>0</v>
      </c>
      <c r="J75" s="163">
        <v>18628.97</v>
      </c>
      <c r="K75" s="163">
        <f t="shared" si="5"/>
        <v>223547.64</v>
      </c>
      <c r="L75" s="164">
        <f t="shared" ca="1" si="8"/>
        <v>111773.82</v>
      </c>
      <c r="N75" s="1"/>
    </row>
    <row r="76" spans="2:14" ht="15.75">
      <c r="B76" s="56">
        <v>71</v>
      </c>
      <c r="C76" s="57" t="s">
        <v>180</v>
      </c>
      <c r="D76" s="57" t="s">
        <v>181</v>
      </c>
      <c r="E76" s="112" t="s">
        <v>182</v>
      </c>
      <c r="F76" s="113">
        <v>45216</v>
      </c>
      <c r="G76" s="113">
        <v>45582</v>
      </c>
      <c r="H76" s="112">
        <f t="shared" ca="1" si="6"/>
        <v>1</v>
      </c>
      <c r="I76" s="112">
        <f t="shared" ca="1" si="7"/>
        <v>43</v>
      </c>
      <c r="J76" s="163">
        <v>53280</v>
      </c>
      <c r="K76" s="163">
        <f t="shared" si="5"/>
        <v>639360</v>
      </c>
      <c r="L76" s="164">
        <f t="shared" ca="1" si="8"/>
        <v>129648</v>
      </c>
      <c r="N76" s="1"/>
    </row>
    <row r="77" spans="2:14" ht="15.75">
      <c r="B77" s="56">
        <v>72</v>
      </c>
      <c r="C77" s="57" t="s">
        <v>183</v>
      </c>
      <c r="D77" s="57" t="s">
        <v>184</v>
      </c>
      <c r="E77" s="112" t="s">
        <v>185</v>
      </c>
      <c r="F77" s="113">
        <v>45201</v>
      </c>
      <c r="G77" s="113">
        <v>45658</v>
      </c>
      <c r="H77" s="112">
        <f t="shared" ca="1" si="6"/>
        <v>3</v>
      </c>
      <c r="I77" s="112">
        <f t="shared" ca="1" si="7"/>
        <v>0</v>
      </c>
      <c r="J77" s="163">
        <v>76599.12</v>
      </c>
      <c r="K77" s="163">
        <f t="shared" si="5"/>
        <v>919189.44</v>
      </c>
      <c r="L77" s="164">
        <f t="shared" ca="1" si="8"/>
        <v>229797.36</v>
      </c>
      <c r="N77" s="1"/>
    </row>
    <row r="78" spans="2:14" ht="15.75">
      <c r="B78" s="56">
        <v>73</v>
      </c>
      <c r="C78" s="57" t="s">
        <v>186</v>
      </c>
      <c r="D78" s="57" t="s">
        <v>187</v>
      </c>
      <c r="E78" s="112" t="s">
        <v>188</v>
      </c>
      <c r="F78" s="113">
        <v>45068</v>
      </c>
      <c r="G78" s="113">
        <v>45796</v>
      </c>
      <c r="H78" s="112">
        <f t="shared" ca="1" si="6"/>
        <v>8</v>
      </c>
      <c r="I78" s="112">
        <f t="shared" ca="1" si="7"/>
        <v>0</v>
      </c>
      <c r="J78" s="163">
        <v>186063.74</v>
      </c>
      <c r="K78" s="163">
        <f t="shared" si="5"/>
        <v>2232764.88</v>
      </c>
      <c r="L78" s="164">
        <f t="shared" ca="1" si="8"/>
        <v>1488509.92</v>
      </c>
      <c r="N78" s="1"/>
    </row>
    <row r="79" spans="2:14" ht="15.75">
      <c r="B79" s="56">
        <v>74</v>
      </c>
      <c r="C79" s="57" t="s">
        <v>189</v>
      </c>
      <c r="D79" s="57" t="s">
        <v>190</v>
      </c>
      <c r="E79" s="112" t="s">
        <v>191</v>
      </c>
      <c r="F79" s="113">
        <v>45257</v>
      </c>
      <c r="G79" s="113">
        <v>46200</v>
      </c>
      <c r="H79" s="112">
        <f t="shared" ca="1" si="6"/>
        <v>21</v>
      </c>
      <c r="I79" s="112">
        <f t="shared" ca="1" si="7"/>
        <v>0</v>
      </c>
      <c r="J79" s="163">
        <v>13099.67</v>
      </c>
      <c r="K79" s="163">
        <f t="shared" si="5"/>
        <v>157196.04</v>
      </c>
      <c r="L79" s="164">
        <f t="shared" ca="1" si="8"/>
        <v>157196.04</v>
      </c>
      <c r="N79" s="1"/>
    </row>
    <row r="80" spans="2:14" ht="15.75">
      <c r="B80" s="56">
        <v>75</v>
      </c>
      <c r="C80" s="57" t="s">
        <v>192</v>
      </c>
      <c r="D80" s="57" t="s">
        <v>193</v>
      </c>
      <c r="E80" s="112" t="s">
        <v>194</v>
      </c>
      <c r="F80" s="113">
        <v>45349</v>
      </c>
      <c r="G80" s="113">
        <v>45715</v>
      </c>
      <c r="H80" s="112">
        <f t="shared" ca="1" si="6"/>
        <v>5</v>
      </c>
      <c r="I80" s="112">
        <f t="shared" ca="1" si="7"/>
        <v>0</v>
      </c>
      <c r="J80" s="163">
        <v>9502.65</v>
      </c>
      <c r="K80" s="163">
        <f t="shared" si="5"/>
        <v>114031.79999999999</v>
      </c>
      <c r="L80" s="164">
        <f t="shared" ca="1" si="8"/>
        <v>47513.25</v>
      </c>
      <c r="N80" s="1"/>
    </row>
    <row r="81" spans="2:14" ht="15.75">
      <c r="B81" s="56">
        <v>76</v>
      </c>
      <c r="C81" s="57" t="s">
        <v>195</v>
      </c>
      <c r="D81" s="57" t="s">
        <v>196</v>
      </c>
      <c r="E81" s="112" t="s">
        <v>197</v>
      </c>
      <c r="F81" s="113">
        <v>45264</v>
      </c>
      <c r="G81" s="113">
        <v>45630</v>
      </c>
      <c r="H81" s="112">
        <f t="shared" ca="1" si="6"/>
        <v>3</v>
      </c>
      <c r="I81" s="112">
        <f t="shared" ca="1" si="7"/>
        <v>0</v>
      </c>
      <c r="J81" s="163">
        <v>32146.74</v>
      </c>
      <c r="K81" s="163">
        <f t="shared" si="5"/>
        <v>385760.88</v>
      </c>
      <c r="L81" s="164">
        <f t="shared" ca="1" si="8"/>
        <v>96440.22</v>
      </c>
      <c r="N81" s="1"/>
    </row>
    <row r="82" spans="2:14" ht="15.75">
      <c r="B82" s="56">
        <v>77</v>
      </c>
      <c r="C82" s="57" t="s">
        <v>198</v>
      </c>
      <c r="D82" s="57" t="s">
        <v>199</v>
      </c>
      <c r="E82" s="112" t="s">
        <v>185</v>
      </c>
      <c r="F82" s="113">
        <v>45202</v>
      </c>
      <c r="G82" s="113">
        <v>45660</v>
      </c>
      <c r="H82" s="112">
        <f t="shared" ca="1" si="6"/>
        <v>3</v>
      </c>
      <c r="I82" s="112">
        <f t="shared" ca="1" si="7"/>
        <v>0</v>
      </c>
      <c r="J82" s="163">
        <v>3299.99</v>
      </c>
      <c r="K82" s="163">
        <f t="shared" si="5"/>
        <v>39599.879999999997</v>
      </c>
      <c r="L82" s="164">
        <f t="shared" ca="1" si="8"/>
        <v>9899.9699999999993</v>
      </c>
      <c r="N82" s="1"/>
    </row>
    <row r="83" spans="2:14" ht="15.75">
      <c r="B83" s="56">
        <v>78</v>
      </c>
      <c r="C83" s="57" t="s">
        <v>200</v>
      </c>
      <c r="D83" s="57" t="s">
        <v>201</v>
      </c>
      <c r="E83" s="112" t="s">
        <v>202</v>
      </c>
      <c r="F83" s="113">
        <v>45294</v>
      </c>
      <c r="G83" s="113">
        <v>45660</v>
      </c>
      <c r="H83" s="112">
        <f t="shared" ca="1" si="6"/>
        <v>3</v>
      </c>
      <c r="I83" s="112">
        <f t="shared" ca="1" si="7"/>
        <v>0</v>
      </c>
      <c r="J83" s="163">
        <v>18840.53</v>
      </c>
      <c r="K83" s="163">
        <f t="shared" si="5"/>
        <v>226086.36</v>
      </c>
      <c r="L83" s="164">
        <f t="shared" ca="1" si="8"/>
        <v>56521.59</v>
      </c>
      <c r="N83" s="1"/>
    </row>
    <row r="84" spans="2:14" ht="31.5">
      <c r="B84" s="56">
        <v>79</v>
      </c>
      <c r="C84" s="57" t="s">
        <v>203</v>
      </c>
      <c r="D84" s="57" t="s">
        <v>204</v>
      </c>
      <c r="E84" s="112" t="s">
        <v>205</v>
      </c>
      <c r="F84" s="113">
        <v>44232</v>
      </c>
      <c r="G84" s="113">
        <v>45692</v>
      </c>
      <c r="H84" s="112">
        <f t="shared" ca="1" si="6"/>
        <v>5</v>
      </c>
      <c r="I84" s="112">
        <f t="shared" ca="1" si="7"/>
        <v>0</v>
      </c>
      <c r="J84" s="163">
        <v>7500.54</v>
      </c>
      <c r="K84" s="163">
        <f t="shared" si="5"/>
        <v>90006.48</v>
      </c>
      <c r="L84" s="164">
        <f t="shared" ca="1" si="8"/>
        <v>37502.699999999997</v>
      </c>
      <c r="N84" s="1"/>
    </row>
    <row r="85" spans="2:14" ht="15.75">
      <c r="B85" s="56">
        <v>80</v>
      </c>
      <c r="C85" s="57" t="s">
        <v>206</v>
      </c>
      <c r="D85" s="57" t="s">
        <v>207</v>
      </c>
      <c r="E85" s="112" t="s">
        <v>208</v>
      </c>
      <c r="F85" s="113">
        <v>45194</v>
      </c>
      <c r="G85" s="113">
        <v>45560</v>
      </c>
      <c r="H85" s="112">
        <f t="shared" ca="1" si="6"/>
        <v>0</v>
      </c>
      <c r="I85" s="112">
        <f t="shared" ca="1" si="7"/>
        <v>21</v>
      </c>
      <c r="J85" s="163">
        <v>7112.48</v>
      </c>
      <c r="K85" s="163">
        <f t="shared" si="5"/>
        <v>85349.759999999995</v>
      </c>
      <c r="L85" s="164">
        <f t="shared" ca="1" si="8"/>
        <v>4978.7359999999999</v>
      </c>
      <c r="N85" s="1"/>
    </row>
    <row r="86" spans="2:14" ht="15.75">
      <c r="B86" s="56">
        <v>81</v>
      </c>
      <c r="C86" s="57" t="s">
        <v>209</v>
      </c>
      <c r="D86" s="57" t="s">
        <v>210</v>
      </c>
      <c r="E86" s="112" t="s">
        <v>211</v>
      </c>
      <c r="F86" s="113">
        <v>45355</v>
      </c>
      <c r="G86" s="113">
        <v>45719</v>
      </c>
      <c r="H86" s="112">
        <f t="shared" ca="1" si="6"/>
        <v>5</v>
      </c>
      <c r="I86" s="112">
        <f t="shared" ca="1" si="7"/>
        <v>0</v>
      </c>
      <c r="J86" s="163">
        <v>15872.52</v>
      </c>
      <c r="K86" s="163">
        <f t="shared" si="5"/>
        <v>190470.24</v>
      </c>
      <c r="L86" s="164">
        <f t="shared" ca="1" si="8"/>
        <v>79362.600000000006</v>
      </c>
      <c r="N86" s="1"/>
    </row>
    <row r="87" spans="2:14" ht="15.75">
      <c r="B87" s="56">
        <v>82</v>
      </c>
      <c r="C87" s="57" t="s">
        <v>212</v>
      </c>
      <c r="D87" s="57" t="s">
        <v>213</v>
      </c>
      <c r="E87" s="112" t="s">
        <v>214</v>
      </c>
      <c r="F87" s="113">
        <v>45222</v>
      </c>
      <c r="G87" s="113">
        <v>45588</v>
      </c>
      <c r="H87" s="112">
        <f t="shared" ca="1" si="6"/>
        <v>1</v>
      </c>
      <c r="I87" s="112">
        <f t="shared" ca="1" si="7"/>
        <v>49</v>
      </c>
      <c r="J87" s="163">
        <v>6283.32</v>
      </c>
      <c r="K87" s="163">
        <f t="shared" si="5"/>
        <v>75399.839999999997</v>
      </c>
      <c r="L87" s="164">
        <f t="shared" ca="1" si="8"/>
        <v>16546.076000000001</v>
      </c>
      <c r="N87" s="1"/>
    </row>
    <row r="88" spans="2:14" ht="15.75">
      <c r="B88" s="56">
        <v>83</v>
      </c>
      <c r="C88" s="57" t="s">
        <v>215</v>
      </c>
      <c r="D88" s="57" t="s">
        <v>216</v>
      </c>
      <c r="E88" s="112" t="s">
        <v>217</v>
      </c>
      <c r="F88" s="113">
        <v>44320</v>
      </c>
      <c r="G88" s="113">
        <v>45780</v>
      </c>
      <c r="H88" s="112">
        <f t="shared" ca="1" si="6"/>
        <v>7</v>
      </c>
      <c r="I88" s="112">
        <f t="shared" ca="1" si="7"/>
        <v>0</v>
      </c>
      <c r="J88" s="163">
        <v>19784.16</v>
      </c>
      <c r="K88" s="163">
        <f t="shared" si="5"/>
        <v>237409.91999999998</v>
      </c>
      <c r="L88" s="164">
        <f t="shared" ca="1" si="8"/>
        <v>138489.12</v>
      </c>
      <c r="N88" s="1"/>
    </row>
    <row r="89" spans="2:14" ht="15.75">
      <c r="B89" s="56">
        <v>84</v>
      </c>
      <c r="C89" s="57" t="s">
        <v>218</v>
      </c>
      <c r="D89" s="57" t="s">
        <v>216</v>
      </c>
      <c r="E89" s="112" t="s">
        <v>219</v>
      </c>
      <c r="F89" s="113">
        <v>45371</v>
      </c>
      <c r="G89" s="113">
        <v>45828</v>
      </c>
      <c r="H89" s="112">
        <f t="shared" ca="1" si="6"/>
        <v>9</v>
      </c>
      <c r="I89" s="112">
        <f t="shared" ca="1" si="7"/>
        <v>0</v>
      </c>
      <c r="J89" s="163">
        <v>53099.74</v>
      </c>
      <c r="K89" s="163">
        <f t="shared" si="5"/>
        <v>637196.88</v>
      </c>
      <c r="L89" s="164">
        <f t="shared" ca="1" si="8"/>
        <v>477897.66</v>
      </c>
      <c r="N89" s="1"/>
    </row>
    <row r="90" spans="2:14" ht="15.75">
      <c r="B90" s="56">
        <v>85</v>
      </c>
      <c r="C90" s="57" t="s">
        <v>220</v>
      </c>
      <c r="D90" s="57" t="s">
        <v>221</v>
      </c>
      <c r="E90" s="112" t="s">
        <v>17</v>
      </c>
      <c r="F90" s="113">
        <v>45392</v>
      </c>
      <c r="G90" s="113">
        <v>45758</v>
      </c>
      <c r="H90" s="112">
        <f t="shared" ca="1" si="6"/>
        <v>7</v>
      </c>
      <c r="I90" s="112">
        <f t="shared" ca="1" si="7"/>
        <v>0</v>
      </c>
      <c r="J90" s="163">
        <v>20699.7</v>
      </c>
      <c r="K90" s="163">
        <f t="shared" si="5"/>
        <v>248396.40000000002</v>
      </c>
      <c r="L90" s="164">
        <f t="shared" ca="1" si="8"/>
        <v>144897.9</v>
      </c>
      <c r="N90" s="1"/>
    </row>
    <row r="91" spans="2:14" ht="15.75">
      <c r="B91" s="56">
        <v>86</v>
      </c>
      <c r="C91" s="57" t="s">
        <v>222</v>
      </c>
      <c r="D91" s="57" t="s">
        <v>223</v>
      </c>
      <c r="E91" s="112" t="s">
        <v>224</v>
      </c>
      <c r="F91" s="113">
        <v>45471</v>
      </c>
      <c r="G91" s="113">
        <v>45835</v>
      </c>
      <c r="H91" s="112">
        <f t="shared" ca="1" si="6"/>
        <v>9</v>
      </c>
      <c r="I91" s="112">
        <f t="shared" ca="1" si="7"/>
        <v>0</v>
      </c>
      <c r="J91" s="163">
        <v>112849.73</v>
      </c>
      <c r="K91" s="163">
        <f t="shared" si="5"/>
        <v>1354196.76</v>
      </c>
      <c r="L91" s="164">
        <f t="shared" ca="1" si="8"/>
        <v>1015647.57</v>
      </c>
      <c r="N91" s="1"/>
    </row>
    <row r="92" spans="2:14" ht="15.75">
      <c r="B92" s="56">
        <v>87</v>
      </c>
      <c r="C92" s="57" t="s">
        <v>225</v>
      </c>
      <c r="D92" s="57" t="s">
        <v>226</v>
      </c>
      <c r="E92" s="112" t="s">
        <v>165</v>
      </c>
      <c r="F92" s="113">
        <v>45083</v>
      </c>
      <c r="G92" s="113">
        <v>45813</v>
      </c>
      <c r="H92" s="112">
        <f t="shared" ca="1" si="6"/>
        <v>9</v>
      </c>
      <c r="I92" s="112">
        <f t="shared" ca="1" si="7"/>
        <v>0</v>
      </c>
      <c r="J92" s="163">
        <v>16424.75</v>
      </c>
      <c r="K92" s="163">
        <f t="shared" si="5"/>
        <v>197097</v>
      </c>
      <c r="L92" s="164">
        <f t="shared" ca="1" si="8"/>
        <v>147822.75</v>
      </c>
      <c r="N92" s="1"/>
    </row>
    <row r="93" spans="2:14" ht="31.5">
      <c r="B93" s="56">
        <v>88</v>
      </c>
      <c r="C93" s="57" t="s">
        <v>15</v>
      </c>
      <c r="D93" s="57" t="s">
        <v>227</v>
      </c>
      <c r="E93" s="112" t="s">
        <v>17</v>
      </c>
      <c r="F93" s="113">
        <v>45352</v>
      </c>
      <c r="G93" s="113">
        <v>45597</v>
      </c>
      <c r="H93" s="112">
        <f t="shared" ca="1" si="6"/>
        <v>1</v>
      </c>
      <c r="I93" s="112">
        <f t="shared" ca="1" si="7"/>
        <v>58</v>
      </c>
      <c r="J93" s="163">
        <v>14889.18</v>
      </c>
      <c r="K93" s="163">
        <f t="shared" si="5"/>
        <v>178670.16</v>
      </c>
      <c r="L93" s="164">
        <f t="shared" ca="1" si="8"/>
        <v>43674.928</v>
      </c>
      <c r="N93" s="1"/>
    </row>
    <row r="94" spans="2:14" ht="15.75">
      <c r="B94" s="56">
        <v>89</v>
      </c>
      <c r="C94" s="57" t="s">
        <v>228</v>
      </c>
      <c r="D94" s="57" t="s">
        <v>229</v>
      </c>
      <c r="E94" s="112" t="s">
        <v>230</v>
      </c>
      <c r="F94" s="113">
        <v>45364</v>
      </c>
      <c r="G94" s="113">
        <v>45729</v>
      </c>
      <c r="H94" s="112">
        <f t="shared" ca="1" si="6"/>
        <v>6</v>
      </c>
      <c r="I94" s="112">
        <f t="shared" ca="1" si="7"/>
        <v>0</v>
      </c>
      <c r="J94" s="163">
        <v>21208.33</v>
      </c>
      <c r="K94" s="163">
        <f t="shared" si="5"/>
        <v>254499.96000000002</v>
      </c>
      <c r="L94" s="164">
        <f t="shared" ca="1" si="8"/>
        <v>127249.98000000001</v>
      </c>
      <c r="N94" s="1"/>
    </row>
    <row r="95" spans="2:14" ht="31.5">
      <c r="B95" s="56">
        <v>90</v>
      </c>
      <c r="C95" s="57" t="s">
        <v>231</v>
      </c>
      <c r="D95" s="57" t="s">
        <v>232</v>
      </c>
      <c r="E95" s="112" t="s">
        <v>233</v>
      </c>
      <c r="F95" s="113">
        <v>44025</v>
      </c>
      <c r="G95" s="113">
        <v>45850</v>
      </c>
      <c r="H95" s="112">
        <f t="shared" ca="1" si="6"/>
        <v>10</v>
      </c>
      <c r="I95" s="112">
        <f t="shared" ca="1" si="7"/>
        <v>0</v>
      </c>
      <c r="J95" s="163">
        <v>129333.3</v>
      </c>
      <c r="K95" s="163">
        <f t="shared" si="5"/>
        <v>1551999.6</v>
      </c>
      <c r="L95" s="164">
        <f t="shared" ca="1" si="8"/>
        <v>1293333</v>
      </c>
      <c r="N95" s="1"/>
    </row>
    <row r="96" spans="2:14" ht="15.75">
      <c r="B96" s="56">
        <v>91</v>
      </c>
      <c r="C96" s="57" t="s">
        <v>234</v>
      </c>
      <c r="D96" s="57" t="s">
        <v>235</v>
      </c>
      <c r="E96" s="112" t="s">
        <v>236</v>
      </c>
      <c r="F96" s="113">
        <v>45394</v>
      </c>
      <c r="G96" s="113">
        <v>45942</v>
      </c>
      <c r="H96" s="112">
        <f t="shared" ca="1" si="6"/>
        <v>13</v>
      </c>
      <c r="I96" s="112">
        <f t="shared" ca="1" si="7"/>
        <v>0</v>
      </c>
      <c r="J96" s="163">
        <v>59722.17</v>
      </c>
      <c r="K96" s="163">
        <f t="shared" si="5"/>
        <v>716666.04</v>
      </c>
      <c r="L96" s="164">
        <f t="shared" ca="1" si="8"/>
        <v>716666.04</v>
      </c>
      <c r="N96" s="1"/>
    </row>
    <row r="97" spans="2:14" ht="15.75">
      <c r="B97" s="56">
        <v>92</v>
      </c>
      <c r="C97" s="57" t="s">
        <v>234</v>
      </c>
      <c r="D97" s="57" t="s">
        <v>235</v>
      </c>
      <c r="E97" s="112" t="s">
        <v>237</v>
      </c>
      <c r="F97" s="113">
        <v>45468</v>
      </c>
      <c r="G97" s="113">
        <v>45924</v>
      </c>
      <c r="H97" s="112">
        <f t="shared" ca="1" si="6"/>
        <v>12</v>
      </c>
      <c r="I97" s="112">
        <f t="shared" ca="1" si="7"/>
        <v>0</v>
      </c>
      <c r="J97" s="163">
        <v>4320.32</v>
      </c>
      <c r="K97" s="163">
        <f t="shared" si="5"/>
        <v>51843.839999999997</v>
      </c>
      <c r="L97" s="164">
        <f t="shared" ca="1" si="8"/>
        <v>51843.839999999997</v>
      </c>
      <c r="N97" s="1"/>
    </row>
    <row r="98" spans="2:14" ht="15.75">
      <c r="B98" s="56">
        <v>93</v>
      </c>
      <c r="C98" s="57" t="s">
        <v>33</v>
      </c>
      <c r="D98" s="57" t="s">
        <v>34</v>
      </c>
      <c r="E98" s="112" t="s">
        <v>35</v>
      </c>
      <c r="F98" s="113">
        <v>45332</v>
      </c>
      <c r="G98" s="113">
        <v>45698</v>
      </c>
      <c r="H98" s="112">
        <f t="shared" ca="1" si="6"/>
        <v>5</v>
      </c>
      <c r="I98" s="112">
        <f t="shared" ca="1" si="7"/>
        <v>0</v>
      </c>
      <c r="J98" s="163">
        <v>210038.67</v>
      </c>
      <c r="K98" s="163">
        <f t="shared" si="5"/>
        <v>2520464.04</v>
      </c>
      <c r="L98" s="164">
        <f t="shared" ca="1" si="8"/>
        <v>1050193.3500000001</v>
      </c>
      <c r="N98" s="1"/>
    </row>
    <row r="99" spans="2:14" ht="15.75">
      <c r="B99" s="56">
        <v>94</v>
      </c>
      <c r="C99" s="57" t="s">
        <v>238</v>
      </c>
      <c r="D99" s="57" t="s">
        <v>239</v>
      </c>
      <c r="E99" s="112" t="s">
        <v>240</v>
      </c>
      <c r="F99" s="113">
        <v>45441</v>
      </c>
      <c r="G99" s="113">
        <v>45897</v>
      </c>
      <c r="H99" s="112">
        <f t="shared" ca="1" si="6"/>
        <v>11</v>
      </c>
      <c r="I99" s="112">
        <f t="shared" ca="1" si="7"/>
        <v>0</v>
      </c>
      <c r="J99" s="163">
        <v>47999.99</v>
      </c>
      <c r="K99" s="163">
        <f t="shared" si="5"/>
        <v>575999.88</v>
      </c>
      <c r="L99" s="164">
        <f t="shared" ca="1" si="8"/>
        <v>527999.89</v>
      </c>
      <c r="N99" s="1"/>
    </row>
    <row r="100" spans="2:14" ht="31.5">
      <c r="B100" s="56">
        <v>95</v>
      </c>
      <c r="C100" s="57" t="s">
        <v>241</v>
      </c>
      <c r="D100" s="57" t="s">
        <v>242</v>
      </c>
      <c r="E100" s="112" t="s">
        <v>211</v>
      </c>
      <c r="F100" s="113">
        <v>45420</v>
      </c>
      <c r="G100" s="113">
        <v>45784</v>
      </c>
      <c r="H100" s="112">
        <f t="shared" ca="1" si="6"/>
        <v>8</v>
      </c>
      <c r="I100" s="112">
        <f t="shared" ca="1" si="7"/>
        <v>0</v>
      </c>
      <c r="J100" s="163">
        <v>11312.85</v>
      </c>
      <c r="K100" s="163">
        <f t="shared" si="5"/>
        <v>135754.20000000001</v>
      </c>
      <c r="L100" s="164">
        <f t="shared" ca="1" si="8"/>
        <v>90502.8</v>
      </c>
      <c r="N100" s="1"/>
    </row>
    <row r="101" spans="2:14" ht="15.75">
      <c r="B101" s="56">
        <v>96</v>
      </c>
      <c r="C101" s="57" t="s">
        <v>243</v>
      </c>
      <c r="D101" s="57" t="s">
        <v>244</v>
      </c>
      <c r="E101" s="112" t="s">
        <v>245</v>
      </c>
      <c r="F101" s="113">
        <v>45427</v>
      </c>
      <c r="G101" s="113">
        <v>45791</v>
      </c>
      <c r="H101" s="112">
        <f t="shared" ca="1" si="6"/>
        <v>8</v>
      </c>
      <c r="I101" s="112">
        <f t="shared" ca="1" si="7"/>
        <v>0</v>
      </c>
      <c r="J101" s="163">
        <v>15282</v>
      </c>
      <c r="K101" s="163">
        <f t="shared" si="5"/>
        <v>183384</v>
      </c>
      <c r="L101" s="164">
        <f t="shared" ca="1" si="8"/>
        <v>122256</v>
      </c>
      <c r="N101" s="1"/>
    </row>
    <row r="102" spans="2:14" ht="15.75">
      <c r="B102" s="56">
        <v>97</v>
      </c>
      <c r="C102" s="57" t="s">
        <v>246</v>
      </c>
      <c r="D102" s="57" t="s">
        <v>247</v>
      </c>
      <c r="E102" s="112" t="s">
        <v>248</v>
      </c>
      <c r="F102" s="113">
        <v>45476</v>
      </c>
      <c r="G102" s="113">
        <v>45841</v>
      </c>
      <c r="H102" s="112">
        <f t="shared" ref="H102:H111" ca="1" si="9">DATEDIF($N$2,G102,"m")</f>
        <v>9</v>
      </c>
      <c r="I102" s="112">
        <f t="shared" ca="1" si="7"/>
        <v>0</v>
      </c>
      <c r="J102" s="163">
        <v>38439.620000000003</v>
      </c>
      <c r="K102" s="163">
        <f t="shared" si="5"/>
        <v>461275.44000000006</v>
      </c>
      <c r="L102" s="164">
        <f t="shared" ca="1" si="8"/>
        <v>345956.58</v>
      </c>
      <c r="N102" s="1"/>
    </row>
    <row r="103" spans="2:14" ht="15.75">
      <c r="B103" s="56">
        <v>98</v>
      </c>
      <c r="C103" s="57" t="s">
        <v>75</v>
      </c>
      <c r="D103" s="57" t="s">
        <v>76</v>
      </c>
      <c r="E103" s="112" t="s">
        <v>77</v>
      </c>
      <c r="F103" s="113">
        <v>45320</v>
      </c>
      <c r="G103" s="113">
        <v>45686</v>
      </c>
      <c r="H103" s="112">
        <f t="shared" ca="1" si="9"/>
        <v>4</v>
      </c>
      <c r="I103" s="112">
        <f t="shared" ca="1" si="7"/>
        <v>0</v>
      </c>
      <c r="J103" s="163">
        <v>7491</v>
      </c>
      <c r="K103" s="163">
        <f t="shared" si="5"/>
        <v>89892</v>
      </c>
      <c r="L103" s="164">
        <f t="shared" ca="1" si="8"/>
        <v>29964</v>
      </c>
      <c r="N103" s="1"/>
    </row>
    <row r="104" spans="2:14" ht="15.75">
      <c r="B104" s="56">
        <v>99</v>
      </c>
      <c r="C104" s="57" t="s">
        <v>249</v>
      </c>
      <c r="D104" s="57" t="s">
        <v>250</v>
      </c>
      <c r="E104" s="112" t="s">
        <v>205</v>
      </c>
      <c r="F104" s="113">
        <v>44350</v>
      </c>
      <c r="G104" s="113">
        <v>45811</v>
      </c>
      <c r="H104" s="112">
        <f t="shared" ca="1" si="9"/>
        <v>8</v>
      </c>
      <c r="I104" s="112">
        <f t="shared" ca="1" si="7"/>
        <v>0</v>
      </c>
      <c r="J104" s="163">
        <v>16513.97</v>
      </c>
      <c r="K104" s="163">
        <f t="shared" si="5"/>
        <v>198167.64</v>
      </c>
      <c r="L104" s="164">
        <f t="shared" ca="1" si="8"/>
        <v>132111.76</v>
      </c>
      <c r="N104" s="1"/>
    </row>
    <row r="105" spans="2:14" ht="15.75">
      <c r="B105" s="56">
        <v>100</v>
      </c>
      <c r="C105" s="57" t="s">
        <v>251</v>
      </c>
      <c r="D105" s="57" t="s">
        <v>252</v>
      </c>
      <c r="E105" s="112" t="s">
        <v>253</v>
      </c>
      <c r="F105" s="113">
        <v>44818</v>
      </c>
      <c r="G105" s="113">
        <v>45822</v>
      </c>
      <c r="H105" s="112">
        <f t="shared" ca="1" si="9"/>
        <v>9</v>
      </c>
      <c r="I105" s="112">
        <f t="shared" ca="1" si="7"/>
        <v>0</v>
      </c>
      <c r="J105" s="163">
        <v>20883.310000000001</v>
      </c>
      <c r="K105" s="163">
        <f t="shared" ref="K105:K111" si="10">J105*12</f>
        <v>250599.72000000003</v>
      </c>
      <c r="L105" s="164">
        <f t="shared" ca="1" si="8"/>
        <v>187949.79</v>
      </c>
      <c r="N105" s="1"/>
    </row>
    <row r="106" spans="2:14" ht="15.75">
      <c r="B106" s="56">
        <v>101</v>
      </c>
      <c r="C106" s="57" t="s">
        <v>254</v>
      </c>
      <c r="D106" s="57" t="s">
        <v>255</v>
      </c>
      <c r="E106" s="112" t="s">
        <v>50</v>
      </c>
      <c r="F106" s="113">
        <v>45041</v>
      </c>
      <c r="G106" s="113">
        <v>45771</v>
      </c>
      <c r="H106" s="112">
        <f t="shared" ca="1" si="9"/>
        <v>7</v>
      </c>
      <c r="I106" s="112">
        <f t="shared" ca="1" si="7"/>
        <v>0</v>
      </c>
      <c r="J106" s="163">
        <v>32800</v>
      </c>
      <c r="K106" s="163">
        <f t="shared" si="10"/>
        <v>393600</v>
      </c>
      <c r="L106" s="164">
        <f t="shared" ca="1" si="8"/>
        <v>229600</v>
      </c>
      <c r="N106" s="1"/>
    </row>
    <row r="107" spans="2:14" ht="15.75">
      <c r="B107" s="56">
        <v>102</v>
      </c>
      <c r="C107" s="57" t="s">
        <v>256</v>
      </c>
      <c r="D107" s="57" t="s">
        <v>257</v>
      </c>
      <c r="E107" s="112" t="s">
        <v>258</v>
      </c>
      <c r="F107" s="113">
        <v>45456</v>
      </c>
      <c r="G107" s="113">
        <v>45820</v>
      </c>
      <c r="H107" s="112">
        <f t="shared" ca="1" si="9"/>
        <v>9</v>
      </c>
      <c r="I107" s="112">
        <f t="shared" ca="1" si="7"/>
        <v>0</v>
      </c>
      <c r="J107" s="163">
        <v>11583.06</v>
      </c>
      <c r="K107" s="163">
        <f t="shared" si="10"/>
        <v>138996.72</v>
      </c>
      <c r="L107" s="164">
        <f t="shared" ca="1" si="8"/>
        <v>104247.54</v>
      </c>
      <c r="N107" s="1"/>
    </row>
    <row r="108" spans="2:14" ht="15.75">
      <c r="B108" s="56">
        <v>103</v>
      </c>
      <c r="C108" s="57" t="s">
        <v>259</v>
      </c>
      <c r="D108" s="57" t="s">
        <v>260</v>
      </c>
      <c r="E108" s="112" t="s">
        <v>20</v>
      </c>
      <c r="F108" s="113">
        <v>45422</v>
      </c>
      <c r="G108" s="113">
        <v>46031</v>
      </c>
      <c r="H108" s="112">
        <f t="shared" ca="1" si="9"/>
        <v>16</v>
      </c>
      <c r="I108" s="112">
        <f t="shared" ca="1" si="7"/>
        <v>0</v>
      </c>
      <c r="J108" s="163">
        <v>84771.27</v>
      </c>
      <c r="K108" s="163">
        <f t="shared" si="10"/>
        <v>1017255.24</v>
      </c>
      <c r="L108" s="164">
        <f t="shared" ca="1" si="8"/>
        <v>1017255.24</v>
      </c>
      <c r="N108" s="1"/>
    </row>
    <row r="109" spans="2:14" ht="15.75">
      <c r="B109" s="56">
        <v>104</v>
      </c>
      <c r="C109" s="57" t="s">
        <v>261</v>
      </c>
      <c r="D109" s="57" t="s">
        <v>262</v>
      </c>
      <c r="E109" s="112" t="s">
        <v>263</v>
      </c>
      <c r="F109" s="113">
        <v>45441</v>
      </c>
      <c r="G109" s="113">
        <v>47266</v>
      </c>
      <c r="H109" s="112">
        <f t="shared" ca="1" si="9"/>
        <v>56</v>
      </c>
      <c r="I109" s="112">
        <f t="shared" ca="1" si="7"/>
        <v>0</v>
      </c>
      <c r="J109" s="163">
        <v>73525.899999999994</v>
      </c>
      <c r="K109" s="163">
        <f t="shared" si="10"/>
        <v>882310.79999999993</v>
      </c>
      <c r="L109" s="164">
        <f t="shared" ca="1" si="8"/>
        <v>882310.79999999993</v>
      </c>
      <c r="N109" s="1"/>
    </row>
    <row r="110" spans="2:14" ht="15.75">
      <c r="B110" s="56">
        <v>105</v>
      </c>
      <c r="C110" s="57" t="s">
        <v>264</v>
      </c>
      <c r="D110" s="57" t="s">
        <v>265</v>
      </c>
      <c r="E110" s="112" t="s">
        <v>266</v>
      </c>
      <c r="F110" s="113">
        <v>45455</v>
      </c>
      <c r="G110" s="113">
        <v>46184</v>
      </c>
      <c r="H110" s="112">
        <f t="shared" ca="1" si="9"/>
        <v>21</v>
      </c>
      <c r="I110" s="112">
        <f t="shared" ca="1" si="7"/>
        <v>0</v>
      </c>
      <c r="J110" s="173">
        <v>236749.54</v>
      </c>
      <c r="K110" s="163">
        <f t="shared" si="10"/>
        <v>2840994.48</v>
      </c>
      <c r="L110" s="164">
        <f t="shared" ca="1" si="8"/>
        <v>2840994.48</v>
      </c>
      <c r="N110" s="1"/>
    </row>
    <row r="111" spans="2:14" ht="15.75">
      <c r="B111" s="56">
        <v>106</v>
      </c>
      <c r="C111" s="57" t="s">
        <v>267</v>
      </c>
      <c r="D111" s="57" t="s">
        <v>268</v>
      </c>
      <c r="E111" s="112" t="s">
        <v>17</v>
      </c>
      <c r="F111" s="113">
        <v>45537</v>
      </c>
      <c r="G111" s="113">
        <v>45902</v>
      </c>
      <c r="H111" s="112">
        <f t="shared" ca="1" si="9"/>
        <v>11</v>
      </c>
      <c r="I111" s="112">
        <f t="shared" ca="1" si="7"/>
        <v>0</v>
      </c>
      <c r="J111" s="111">
        <v>32667.279999999999</v>
      </c>
      <c r="K111" s="163">
        <f t="shared" si="10"/>
        <v>392007.36</v>
      </c>
      <c r="L111" s="164">
        <f t="shared" ca="1" si="8"/>
        <v>359340.07999999996</v>
      </c>
      <c r="N111" s="1"/>
    </row>
    <row r="112" spans="2:14" ht="31.5">
      <c r="B112" s="56">
        <v>107</v>
      </c>
      <c r="C112" s="57" t="s">
        <v>269</v>
      </c>
      <c r="D112" s="57" t="s">
        <v>270</v>
      </c>
      <c r="E112" s="112" t="s">
        <v>17</v>
      </c>
      <c r="F112" s="113">
        <v>45519</v>
      </c>
      <c r="G112" s="113">
        <v>45884</v>
      </c>
      <c r="H112" s="112">
        <f t="shared" ref="H112:H143" ca="1" si="11">DATEDIF($N$2,G112,"m")</f>
        <v>11</v>
      </c>
      <c r="I112" s="112">
        <f t="shared" ref="I112:I143" ca="1" si="12">IF(H112&lt;2,DATEDIF($N$2,G112,"d"),0)</f>
        <v>0</v>
      </c>
      <c r="J112" s="111">
        <v>35263.629999999997</v>
      </c>
      <c r="K112" s="163">
        <f t="shared" ref="K112:K143" si="13">J112*12</f>
        <v>423163.55999999994</v>
      </c>
      <c r="L112" s="164">
        <f t="shared" ref="L112:L143" ca="1" si="14">IF(H112&lt;=12,SUM((J112*H112)+((J112/30)*I112)),IF(H112&gt;12,K112))</f>
        <v>387899.93</v>
      </c>
    </row>
    <row r="113" spans="2:12" ht="15.75">
      <c r="B113" s="56">
        <v>108</v>
      </c>
      <c r="C113" s="57" t="s">
        <v>271</v>
      </c>
      <c r="D113" s="57" t="s">
        <v>272</v>
      </c>
      <c r="E113" s="112" t="s">
        <v>273</v>
      </c>
      <c r="F113" s="113">
        <v>45538</v>
      </c>
      <c r="G113" s="113">
        <v>45903</v>
      </c>
      <c r="H113" s="112">
        <f t="shared" ca="1" si="11"/>
        <v>11</v>
      </c>
      <c r="I113" s="112">
        <f t="shared" ca="1" si="12"/>
        <v>0</v>
      </c>
      <c r="J113" s="111">
        <v>4655.8</v>
      </c>
      <c r="K113" s="163">
        <f t="shared" si="13"/>
        <v>55869.600000000006</v>
      </c>
      <c r="L113" s="164">
        <f t="shared" ca="1" si="14"/>
        <v>51213.8</v>
      </c>
    </row>
    <row r="114" spans="2:12" ht="15.75">
      <c r="B114" s="56">
        <v>109</v>
      </c>
      <c r="C114" s="57" t="s">
        <v>274</v>
      </c>
      <c r="D114" s="57" t="s">
        <v>275</v>
      </c>
      <c r="E114" s="112" t="s">
        <v>276</v>
      </c>
      <c r="F114" s="113">
        <v>45446</v>
      </c>
      <c r="G114" s="113">
        <v>46175</v>
      </c>
      <c r="H114" s="112">
        <f t="shared" ca="1" si="11"/>
        <v>20</v>
      </c>
      <c r="I114" s="112">
        <f t="shared" ca="1" si="12"/>
        <v>0</v>
      </c>
      <c r="J114" s="111">
        <v>13025.96</v>
      </c>
      <c r="K114" s="163">
        <f t="shared" si="13"/>
        <v>156311.51999999999</v>
      </c>
      <c r="L114" s="164">
        <f t="shared" ca="1" si="14"/>
        <v>156311.51999999999</v>
      </c>
    </row>
    <row r="115" spans="2:12" ht="15.75" hidden="1">
      <c r="B115" s="56">
        <v>110</v>
      </c>
      <c r="C115" s="57" t="s">
        <v>277</v>
      </c>
      <c r="D115" s="57" t="s">
        <v>278</v>
      </c>
      <c r="E115" s="112"/>
      <c r="F115" s="113"/>
      <c r="G115" s="113"/>
      <c r="H115" s="112" t="e">
        <f t="shared" ca="1" si="11"/>
        <v>#NUM!</v>
      </c>
      <c r="I115" s="112" t="e">
        <f t="shared" ca="1" si="12"/>
        <v>#NUM!</v>
      </c>
      <c r="J115" s="111">
        <v>448276.92</v>
      </c>
      <c r="K115" s="163">
        <f t="shared" si="13"/>
        <v>5379323.04</v>
      </c>
      <c r="L115" s="164"/>
    </row>
    <row r="116" spans="2:12" ht="15.75">
      <c r="B116" s="56">
        <v>111</v>
      </c>
      <c r="C116" s="57" t="s">
        <v>279</v>
      </c>
      <c r="D116" s="57" t="s">
        <v>280</v>
      </c>
      <c r="E116" s="112" t="s">
        <v>281</v>
      </c>
      <c r="F116" s="113">
        <v>45525</v>
      </c>
      <c r="G116" s="113">
        <v>45890</v>
      </c>
      <c r="H116" s="112">
        <f t="shared" ca="1" si="11"/>
        <v>11</v>
      </c>
      <c r="I116" s="112">
        <f t="shared" ca="1" si="12"/>
        <v>0</v>
      </c>
      <c r="J116" s="111">
        <v>64750</v>
      </c>
      <c r="K116" s="163">
        <f t="shared" si="13"/>
        <v>777000</v>
      </c>
      <c r="L116" s="164">
        <f t="shared" ca="1" si="14"/>
        <v>712250</v>
      </c>
    </row>
    <row r="117" spans="2:12" ht="15.75">
      <c r="B117" s="56">
        <v>112</v>
      </c>
      <c r="C117" s="57" t="s">
        <v>282</v>
      </c>
      <c r="D117" s="57" t="s">
        <v>283</v>
      </c>
      <c r="E117" s="112" t="s">
        <v>284</v>
      </c>
      <c r="F117" s="113">
        <v>45503</v>
      </c>
      <c r="G117" s="113">
        <v>45868</v>
      </c>
      <c r="H117" s="112">
        <f t="shared" ca="1" si="11"/>
        <v>10</v>
      </c>
      <c r="I117" s="112">
        <f t="shared" ca="1" si="12"/>
        <v>0</v>
      </c>
      <c r="J117" s="111">
        <v>6754.13</v>
      </c>
      <c r="K117" s="163">
        <f t="shared" si="13"/>
        <v>81049.56</v>
      </c>
      <c r="L117" s="164">
        <f t="shared" ca="1" si="14"/>
        <v>67541.3</v>
      </c>
    </row>
    <row r="118" spans="2:12" ht="15.75" hidden="1">
      <c r="B118" s="56">
        <v>113</v>
      </c>
      <c r="C118" s="57" t="s">
        <v>285</v>
      </c>
      <c r="D118" s="57" t="s">
        <v>286</v>
      </c>
      <c r="E118" s="112" t="s">
        <v>211</v>
      </c>
      <c r="F118" s="113"/>
      <c r="G118" s="113"/>
      <c r="H118" s="112" t="e">
        <f t="shared" ca="1" si="11"/>
        <v>#NUM!</v>
      </c>
      <c r="I118" s="112" t="e">
        <f t="shared" ca="1" si="12"/>
        <v>#NUM!</v>
      </c>
      <c r="J118" s="111">
        <v>8429.16</v>
      </c>
      <c r="K118" s="163">
        <f t="shared" si="13"/>
        <v>101149.92</v>
      </c>
      <c r="L118" s="164"/>
    </row>
    <row r="119" spans="2:12" ht="15.75">
      <c r="B119" s="56">
        <v>114</v>
      </c>
      <c r="C119" s="57" t="s">
        <v>102</v>
      </c>
      <c r="D119" s="57" t="s">
        <v>103</v>
      </c>
      <c r="E119" s="112" t="s">
        <v>287</v>
      </c>
      <c r="F119" s="113">
        <v>45530</v>
      </c>
      <c r="G119" s="113">
        <v>45895</v>
      </c>
      <c r="H119" s="112">
        <f t="shared" ca="1" si="11"/>
        <v>11</v>
      </c>
      <c r="I119" s="112">
        <f t="shared" ca="1" si="12"/>
        <v>0</v>
      </c>
      <c r="J119" s="111">
        <v>7779.98</v>
      </c>
      <c r="K119" s="163">
        <f t="shared" si="13"/>
        <v>93359.76</v>
      </c>
      <c r="L119" s="164">
        <f t="shared" ca="1" si="14"/>
        <v>85579.78</v>
      </c>
    </row>
    <row r="120" spans="2:12" ht="15.75">
      <c r="B120" s="56">
        <v>115</v>
      </c>
      <c r="C120" s="57" t="s">
        <v>288</v>
      </c>
      <c r="D120" s="57" t="s">
        <v>289</v>
      </c>
      <c r="E120" s="112" t="s">
        <v>290</v>
      </c>
      <c r="F120" s="113">
        <v>45551</v>
      </c>
      <c r="G120" s="113">
        <v>45916</v>
      </c>
      <c r="H120" s="112">
        <f t="shared" ca="1" si="11"/>
        <v>12</v>
      </c>
      <c r="I120" s="112">
        <f t="shared" ca="1" si="12"/>
        <v>0</v>
      </c>
      <c r="J120" s="111">
        <v>17440.650000000001</v>
      </c>
      <c r="K120" s="163">
        <f t="shared" si="13"/>
        <v>209287.80000000002</v>
      </c>
      <c r="L120" s="164">
        <f t="shared" ca="1" si="14"/>
        <v>209287.80000000002</v>
      </c>
    </row>
    <row r="121" spans="2:12" ht="15.75" hidden="1">
      <c r="B121" s="56">
        <v>116</v>
      </c>
      <c r="C121" s="57" t="s">
        <v>291</v>
      </c>
      <c r="D121" s="57" t="s">
        <v>292</v>
      </c>
      <c r="E121" s="112" t="s">
        <v>293</v>
      </c>
      <c r="F121" s="113"/>
      <c r="G121" s="113"/>
      <c r="H121" s="112" t="e">
        <f t="shared" ca="1" si="11"/>
        <v>#NUM!</v>
      </c>
      <c r="I121" s="112" t="e">
        <f t="shared" ca="1" si="12"/>
        <v>#NUM!</v>
      </c>
      <c r="J121" s="111">
        <v>13247.83</v>
      </c>
      <c r="K121" s="163">
        <f t="shared" si="13"/>
        <v>158973.96</v>
      </c>
      <c r="L121" s="164"/>
    </row>
    <row r="122" spans="2:12" ht="15.75">
      <c r="B122" s="56">
        <v>117</v>
      </c>
      <c r="C122" s="57" t="s">
        <v>294</v>
      </c>
      <c r="D122" s="57" t="s">
        <v>295</v>
      </c>
      <c r="E122" s="112" t="s">
        <v>20</v>
      </c>
      <c r="F122" s="113">
        <v>45527</v>
      </c>
      <c r="G122" s="113">
        <v>45892</v>
      </c>
      <c r="H122" s="112">
        <f t="shared" ca="1" si="11"/>
        <v>11</v>
      </c>
      <c r="I122" s="112">
        <f t="shared" ca="1" si="12"/>
        <v>0</v>
      </c>
      <c r="J122" s="111">
        <v>134450</v>
      </c>
      <c r="K122" s="163">
        <f t="shared" si="13"/>
        <v>1613400</v>
      </c>
      <c r="L122" s="164">
        <f t="shared" ca="1" si="14"/>
        <v>1478950</v>
      </c>
    </row>
    <row r="123" spans="2:12" ht="15.75">
      <c r="B123" s="56">
        <v>118</v>
      </c>
      <c r="C123" s="57" t="s">
        <v>264</v>
      </c>
      <c r="D123" s="57" t="s">
        <v>265</v>
      </c>
      <c r="E123" s="112" t="s">
        <v>237</v>
      </c>
      <c r="F123" s="113">
        <v>45455</v>
      </c>
      <c r="G123" s="113">
        <v>46184</v>
      </c>
      <c r="H123" s="112">
        <f t="shared" ca="1" si="11"/>
        <v>21</v>
      </c>
      <c r="I123" s="112">
        <f t="shared" ca="1" si="12"/>
        <v>0</v>
      </c>
      <c r="J123" s="111">
        <v>38811.4</v>
      </c>
      <c r="K123" s="163">
        <f t="shared" si="13"/>
        <v>465736.80000000005</v>
      </c>
      <c r="L123" s="164">
        <f t="shared" ca="1" si="14"/>
        <v>465736.80000000005</v>
      </c>
    </row>
    <row r="124" spans="2:12" ht="15.75" hidden="1">
      <c r="B124" s="56">
        <v>119</v>
      </c>
      <c r="C124" s="57" t="s">
        <v>264</v>
      </c>
      <c r="D124" s="57" t="s">
        <v>296</v>
      </c>
      <c r="E124" s="112" t="s">
        <v>297</v>
      </c>
      <c r="F124" s="113"/>
      <c r="G124" s="113"/>
      <c r="H124" s="112" t="e">
        <f t="shared" ca="1" si="11"/>
        <v>#NUM!</v>
      </c>
      <c r="I124" s="112" t="e">
        <f t="shared" ca="1" si="12"/>
        <v>#NUM!</v>
      </c>
      <c r="J124" s="111">
        <v>85385.08</v>
      </c>
      <c r="K124" s="163">
        <f t="shared" si="13"/>
        <v>1024620.96</v>
      </c>
      <c r="L124" s="164"/>
    </row>
    <row r="125" spans="2:12" ht="15.75">
      <c r="B125" s="56">
        <v>120</v>
      </c>
      <c r="C125" s="57" t="s">
        <v>264</v>
      </c>
      <c r="D125" s="57" t="s">
        <v>296</v>
      </c>
      <c r="E125" s="112" t="s">
        <v>298</v>
      </c>
      <c r="F125" s="113">
        <v>45348</v>
      </c>
      <c r="G125" s="113">
        <v>45714</v>
      </c>
      <c r="H125" s="112">
        <f t="shared" ca="1" si="11"/>
        <v>5</v>
      </c>
      <c r="I125" s="112">
        <f t="shared" ca="1" si="12"/>
        <v>0</v>
      </c>
      <c r="J125" s="111">
        <v>46573.68</v>
      </c>
      <c r="K125" s="163">
        <f t="shared" si="13"/>
        <v>558884.16</v>
      </c>
      <c r="L125" s="164">
        <f t="shared" ca="1" si="14"/>
        <v>232868.4</v>
      </c>
    </row>
    <row r="126" spans="2:12" ht="15.75">
      <c r="B126" s="56">
        <v>121</v>
      </c>
      <c r="C126" s="57" t="s">
        <v>299</v>
      </c>
      <c r="D126" s="57" t="s">
        <v>300</v>
      </c>
      <c r="E126" s="112" t="s">
        <v>301</v>
      </c>
      <c r="F126" s="113">
        <v>45536</v>
      </c>
      <c r="G126" s="113">
        <v>45657</v>
      </c>
      <c r="H126" s="112">
        <f t="shared" ca="1" si="11"/>
        <v>3</v>
      </c>
      <c r="I126" s="112">
        <f t="shared" ca="1" si="12"/>
        <v>0</v>
      </c>
      <c r="J126" s="111">
        <v>9621.93</v>
      </c>
      <c r="K126" s="163">
        <f t="shared" si="13"/>
        <v>115463.16</v>
      </c>
      <c r="L126" s="164">
        <f t="shared" ca="1" si="14"/>
        <v>28865.79</v>
      </c>
    </row>
    <row r="127" spans="2:12" ht="15.75" hidden="1">
      <c r="B127" s="56">
        <v>122</v>
      </c>
      <c r="C127" s="57" t="s">
        <v>302</v>
      </c>
      <c r="D127" s="57" t="s">
        <v>303</v>
      </c>
      <c r="E127" s="112"/>
      <c r="F127" s="113"/>
      <c r="G127" s="113"/>
      <c r="H127" s="112" t="e">
        <f t="shared" ca="1" si="11"/>
        <v>#NUM!</v>
      </c>
      <c r="I127" s="112" t="e">
        <f t="shared" ca="1" si="12"/>
        <v>#NUM!</v>
      </c>
      <c r="J127" s="111">
        <v>12975</v>
      </c>
      <c r="K127" s="163">
        <f t="shared" si="13"/>
        <v>155700</v>
      </c>
      <c r="L127" s="164"/>
    </row>
    <row r="128" spans="2:12" ht="15.75">
      <c r="B128" s="56">
        <v>123</v>
      </c>
      <c r="C128" s="57" t="s">
        <v>304</v>
      </c>
      <c r="D128" s="57" t="s">
        <v>305</v>
      </c>
      <c r="E128" s="112" t="s">
        <v>306</v>
      </c>
      <c r="F128" s="113">
        <v>45527</v>
      </c>
      <c r="G128" s="113">
        <v>45892</v>
      </c>
      <c r="H128" s="112">
        <f t="shared" ca="1" si="11"/>
        <v>11</v>
      </c>
      <c r="I128" s="112">
        <f t="shared" ca="1" si="12"/>
        <v>0</v>
      </c>
      <c r="J128" s="111">
        <v>10840.28</v>
      </c>
      <c r="K128" s="163">
        <f t="shared" si="13"/>
        <v>130083.36000000002</v>
      </c>
      <c r="L128" s="164">
        <f t="shared" ca="1" si="14"/>
        <v>119243.08</v>
      </c>
    </row>
    <row r="129" spans="2:12" ht="15.75" hidden="1">
      <c r="B129" s="56">
        <v>124</v>
      </c>
      <c r="C129" s="57" t="s">
        <v>307</v>
      </c>
      <c r="D129" s="57" t="s">
        <v>308</v>
      </c>
      <c r="E129" s="112"/>
      <c r="F129" s="113"/>
      <c r="G129" s="113"/>
      <c r="H129" s="112" t="e">
        <f t="shared" ca="1" si="11"/>
        <v>#NUM!</v>
      </c>
      <c r="I129" s="112" t="e">
        <f t="shared" ca="1" si="12"/>
        <v>#NUM!</v>
      </c>
      <c r="J129" s="111">
        <v>87522.42</v>
      </c>
      <c r="K129" s="163">
        <f t="shared" si="13"/>
        <v>1050269.04</v>
      </c>
      <c r="L129" s="164"/>
    </row>
    <row r="130" spans="2:12" ht="15.75">
      <c r="B130" s="56">
        <v>125</v>
      </c>
      <c r="C130" s="57" t="s">
        <v>309</v>
      </c>
      <c r="D130" s="57" t="s">
        <v>310</v>
      </c>
      <c r="E130" s="112" t="s">
        <v>311</v>
      </c>
      <c r="F130" s="113">
        <v>45531</v>
      </c>
      <c r="G130" s="113">
        <v>45896</v>
      </c>
      <c r="H130" s="112">
        <f t="shared" ca="1" si="11"/>
        <v>11</v>
      </c>
      <c r="I130" s="112">
        <f t="shared" ca="1" si="12"/>
        <v>0</v>
      </c>
      <c r="J130" s="111">
        <v>4960</v>
      </c>
      <c r="K130" s="163">
        <f t="shared" si="13"/>
        <v>59520</v>
      </c>
      <c r="L130" s="164">
        <f t="shared" ca="1" si="14"/>
        <v>54560</v>
      </c>
    </row>
    <row r="131" spans="2:12" ht="15.75" hidden="1">
      <c r="B131" s="56">
        <v>126</v>
      </c>
      <c r="C131" s="57" t="s">
        <v>312</v>
      </c>
      <c r="D131" s="57" t="s">
        <v>313</v>
      </c>
      <c r="E131" s="112"/>
      <c r="F131" s="113"/>
      <c r="G131" s="113"/>
      <c r="H131" s="112" t="e">
        <f t="shared" ca="1" si="11"/>
        <v>#NUM!</v>
      </c>
      <c r="I131" s="112" t="e">
        <f t="shared" ca="1" si="12"/>
        <v>#NUM!</v>
      </c>
      <c r="J131" s="111">
        <v>20936.23</v>
      </c>
      <c r="K131" s="163">
        <f t="shared" si="13"/>
        <v>251234.76</v>
      </c>
      <c r="L131" s="164"/>
    </row>
    <row r="132" spans="2:12" ht="15.75">
      <c r="B132" s="56">
        <v>127</v>
      </c>
      <c r="C132" s="57" t="s">
        <v>314</v>
      </c>
      <c r="D132" s="57" t="s">
        <v>315</v>
      </c>
      <c r="E132" s="112" t="s">
        <v>240</v>
      </c>
      <c r="F132" s="113">
        <v>45536</v>
      </c>
      <c r="G132" s="113">
        <v>46419</v>
      </c>
      <c r="H132" s="112">
        <f t="shared" ca="1" si="11"/>
        <v>28</v>
      </c>
      <c r="I132" s="112">
        <f t="shared" ca="1" si="12"/>
        <v>0</v>
      </c>
      <c r="J132" s="111">
        <v>11534.25</v>
      </c>
      <c r="K132" s="163">
        <f t="shared" si="13"/>
        <v>138411</v>
      </c>
      <c r="L132" s="164">
        <f t="shared" ca="1" si="14"/>
        <v>138411</v>
      </c>
    </row>
    <row r="133" spans="2:12" ht="15.75">
      <c r="B133" s="56">
        <v>128</v>
      </c>
      <c r="C133" s="57" t="s">
        <v>316</v>
      </c>
      <c r="D133" s="57" t="s">
        <v>317</v>
      </c>
      <c r="E133" s="112" t="s">
        <v>211</v>
      </c>
      <c r="F133" s="113">
        <v>45498</v>
      </c>
      <c r="G133" s="113">
        <v>45863</v>
      </c>
      <c r="H133" s="112">
        <f t="shared" ca="1" si="11"/>
        <v>10</v>
      </c>
      <c r="I133" s="112">
        <f t="shared" ca="1" si="12"/>
        <v>0</v>
      </c>
      <c r="J133" s="111">
        <v>217957.21</v>
      </c>
      <c r="K133" s="163">
        <f t="shared" si="13"/>
        <v>2615486.52</v>
      </c>
      <c r="L133" s="164">
        <f t="shared" ca="1" si="14"/>
        <v>2179572.1</v>
      </c>
    </row>
    <row r="134" spans="2:12" ht="15.75">
      <c r="B134" s="56">
        <v>129</v>
      </c>
      <c r="C134" s="57" t="s">
        <v>102</v>
      </c>
      <c r="D134" s="57" t="s">
        <v>103</v>
      </c>
      <c r="E134" s="112" t="s">
        <v>318</v>
      </c>
      <c r="F134" s="113">
        <v>45537</v>
      </c>
      <c r="G134" s="113">
        <v>45902</v>
      </c>
      <c r="H134" s="112">
        <f t="shared" ca="1" si="11"/>
        <v>11</v>
      </c>
      <c r="I134" s="112">
        <f t="shared" ca="1" si="12"/>
        <v>0</v>
      </c>
      <c r="J134" s="111">
        <v>3889.99</v>
      </c>
      <c r="K134" s="163">
        <f t="shared" si="13"/>
        <v>46679.88</v>
      </c>
      <c r="L134" s="164">
        <f t="shared" ca="1" si="14"/>
        <v>42789.89</v>
      </c>
    </row>
    <row r="135" spans="2:12" ht="15.75" hidden="1">
      <c r="B135" s="56">
        <v>130</v>
      </c>
      <c r="C135" s="57" t="s">
        <v>319</v>
      </c>
      <c r="D135" s="57" t="s">
        <v>320</v>
      </c>
      <c r="E135" s="112"/>
      <c r="F135" s="113"/>
      <c r="G135" s="113"/>
      <c r="H135" s="112" t="e">
        <f t="shared" ca="1" si="11"/>
        <v>#NUM!</v>
      </c>
      <c r="I135" s="112" t="e">
        <f t="shared" ca="1" si="12"/>
        <v>#NUM!</v>
      </c>
      <c r="J135" s="111">
        <v>21499.98</v>
      </c>
      <c r="K135" s="163">
        <f t="shared" si="13"/>
        <v>257999.76</v>
      </c>
      <c r="L135" s="164"/>
    </row>
    <row r="136" spans="2:12" ht="15.75" hidden="1">
      <c r="B136" s="56">
        <v>131</v>
      </c>
      <c r="C136" s="57" t="s">
        <v>321</v>
      </c>
      <c r="D136" s="57"/>
      <c r="E136" s="112"/>
      <c r="F136" s="113"/>
      <c r="G136" s="113"/>
      <c r="H136" s="112" t="e">
        <f t="shared" ca="1" si="11"/>
        <v>#NUM!</v>
      </c>
      <c r="I136" s="112" t="e">
        <f t="shared" ca="1" si="12"/>
        <v>#NUM!</v>
      </c>
      <c r="J136" s="111"/>
      <c r="K136" s="163">
        <f t="shared" si="13"/>
        <v>0</v>
      </c>
      <c r="L136" s="164"/>
    </row>
    <row r="137" spans="2:12" ht="15.75">
      <c r="B137" s="56">
        <v>132</v>
      </c>
      <c r="C137" s="57" t="s">
        <v>322</v>
      </c>
      <c r="D137" s="57" t="s">
        <v>323</v>
      </c>
      <c r="E137" s="112" t="s">
        <v>276</v>
      </c>
      <c r="F137" s="113">
        <v>45453</v>
      </c>
      <c r="G137" s="113">
        <v>45817</v>
      </c>
      <c r="H137" s="112">
        <f t="shared" ca="1" si="11"/>
        <v>9</v>
      </c>
      <c r="I137" s="112">
        <f t="shared" ca="1" si="12"/>
        <v>0</v>
      </c>
      <c r="J137" s="111">
        <v>311261.40000000002</v>
      </c>
      <c r="K137" s="163">
        <f t="shared" si="13"/>
        <v>3735136.8000000003</v>
      </c>
      <c r="L137" s="164">
        <f t="shared" ca="1" si="14"/>
        <v>2801352.6</v>
      </c>
    </row>
    <row r="138" spans="2:12" ht="15.75">
      <c r="B138" s="56">
        <v>133</v>
      </c>
      <c r="C138" s="57" t="s">
        <v>324</v>
      </c>
      <c r="D138" s="57" t="s">
        <v>325</v>
      </c>
      <c r="E138" s="112" t="s">
        <v>326</v>
      </c>
      <c r="F138" s="113">
        <v>45425</v>
      </c>
      <c r="G138" s="113">
        <v>45790</v>
      </c>
      <c r="H138" s="112">
        <f t="shared" ca="1" si="11"/>
        <v>8</v>
      </c>
      <c r="I138" s="112">
        <f t="shared" ca="1" si="12"/>
        <v>0</v>
      </c>
      <c r="J138" s="111">
        <v>4333.33</v>
      </c>
      <c r="K138" s="163">
        <f t="shared" si="13"/>
        <v>51999.96</v>
      </c>
      <c r="L138" s="164">
        <f t="shared" ca="1" si="14"/>
        <v>34666.639999999999</v>
      </c>
    </row>
    <row r="139" spans="2:12" ht="15.75">
      <c r="B139" s="56">
        <v>134</v>
      </c>
      <c r="C139" s="57" t="s">
        <v>327</v>
      </c>
      <c r="D139" s="57" t="s">
        <v>247</v>
      </c>
      <c r="E139" s="112" t="s">
        <v>248</v>
      </c>
      <c r="F139" s="113">
        <v>45476</v>
      </c>
      <c r="G139" s="113">
        <v>45841</v>
      </c>
      <c r="H139" s="112">
        <f t="shared" ca="1" si="11"/>
        <v>9</v>
      </c>
      <c r="I139" s="112">
        <f t="shared" ca="1" si="12"/>
        <v>0</v>
      </c>
      <c r="J139" s="111">
        <v>38439.620000000003</v>
      </c>
      <c r="K139" s="163">
        <f t="shared" si="13"/>
        <v>461275.44000000006</v>
      </c>
      <c r="L139" s="164">
        <f t="shared" ca="1" si="14"/>
        <v>345956.58</v>
      </c>
    </row>
    <row r="140" spans="2:12" ht="15.75">
      <c r="B140" s="56">
        <v>135</v>
      </c>
      <c r="C140" s="57" t="s">
        <v>328</v>
      </c>
      <c r="D140" s="57" t="s">
        <v>329</v>
      </c>
      <c r="E140" s="112" t="s">
        <v>330</v>
      </c>
      <c r="F140" s="113">
        <v>45566</v>
      </c>
      <c r="G140" s="113">
        <v>45931</v>
      </c>
      <c r="H140" s="112">
        <f t="shared" ca="1" si="11"/>
        <v>12</v>
      </c>
      <c r="I140" s="112">
        <f t="shared" ca="1" si="12"/>
        <v>0</v>
      </c>
      <c r="J140" s="111">
        <v>11940</v>
      </c>
      <c r="K140" s="163">
        <f t="shared" si="13"/>
        <v>143280</v>
      </c>
      <c r="L140" s="164">
        <f t="shared" ca="1" si="14"/>
        <v>143280</v>
      </c>
    </row>
    <row r="141" spans="2:12" ht="15.75">
      <c r="B141" s="56">
        <v>136</v>
      </c>
      <c r="C141" s="57" t="s">
        <v>331</v>
      </c>
      <c r="D141" s="57" t="s">
        <v>332</v>
      </c>
      <c r="E141" s="112" t="s">
        <v>276</v>
      </c>
      <c r="F141" s="113">
        <v>45419</v>
      </c>
      <c r="G141" s="113">
        <v>45784</v>
      </c>
      <c r="H141" s="112">
        <f t="shared" ca="1" si="11"/>
        <v>8</v>
      </c>
      <c r="I141" s="112">
        <f t="shared" ca="1" si="12"/>
        <v>0</v>
      </c>
      <c r="J141" s="111">
        <v>122605.07</v>
      </c>
      <c r="K141" s="163">
        <f t="shared" si="13"/>
        <v>1471260.84</v>
      </c>
      <c r="L141" s="164">
        <f t="shared" ca="1" si="14"/>
        <v>980840.56</v>
      </c>
    </row>
    <row r="142" spans="2:12" ht="15.75">
      <c r="B142" s="56">
        <v>137</v>
      </c>
      <c r="C142" s="57" t="s">
        <v>333</v>
      </c>
      <c r="D142" s="57" t="s">
        <v>334</v>
      </c>
      <c r="E142" s="174" t="s">
        <v>276</v>
      </c>
      <c r="F142" s="175">
        <v>45441</v>
      </c>
      <c r="G142" s="175">
        <v>47267</v>
      </c>
      <c r="H142" s="112">
        <f t="shared" ca="1" si="11"/>
        <v>56</v>
      </c>
      <c r="I142" s="112">
        <f t="shared" ca="1" si="12"/>
        <v>0</v>
      </c>
      <c r="J142" s="111">
        <v>17199.009999999998</v>
      </c>
      <c r="K142" s="163">
        <f t="shared" si="13"/>
        <v>206388.12</v>
      </c>
      <c r="L142" s="164">
        <f t="shared" ca="1" si="14"/>
        <v>206388.12</v>
      </c>
    </row>
    <row r="143" spans="2:12" ht="15.75">
      <c r="B143" s="56">
        <v>138</v>
      </c>
      <c r="C143" s="57" t="s">
        <v>238</v>
      </c>
      <c r="D143" s="57" t="s">
        <v>239</v>
      </c>
      <c r="E143" s="172" t="s">
        <v>240</v>
      </c>
      <c r="F143" s="113">
        <v>45441</v>
      </c>
      <c r="G143" s="113">
        <v>45806</v>
      </c>
      <c r="H143" s="112">
        <f t="shared" ca="1" si="11"/>
        <v>8</v>
      </c>
      <c r="I143" s="112">
        <f t="shared" ca="1" si="12"/>
        <v>0</v>
      </c>
      <c r="J143" s="111">
        <v>47999.99</v>
      </c>
      <c r="K143" s="163">
        <f t="shared" si="13"/>
        <v>575999.88</v>
      </c>
      <c r="L143" s="164">
        <f t="shared" ca="1" si="14"/>
        <v>383999.92</v>
      </c>
    </row>
    <row r="144" spans="2:12" ht="15.75" hidden="1">
      <c r="B144" s="56">
        <v>139</v>
      </c>
      <c r="C144" s="57"/>
      <c r="D144" s="57"/>
      <c r="E144" s="112"/>
      <c r="F144" s="113"/>
      <c r="G144" s="113"/>
      <c r="H144" s="112"/>
      <c r="I144" s="112"/>
      <c r="J144" s="111"/>
      <c r="K144" s="111"/>
      <c r="L144" s="109"/>
    </row>
    <row r="145" spans="2:12" ht="15.75" hidden="1">
      <c r="B145" s="56">
        <v>140</v>
      </c>
      <c r="C145" s="57"/>
      <c r="D145" s="57"/>
      <c r="E145" s="112"/>
      <c r="F145" s="113"/>
      <c r="G145" s="113"/>
      <c r="H145" s="112"/>
      <c r="I145" s="112"/>
      <c r="J145" s="111"/>
      <c r="K145" s="111"/>
      <c r="L145" s="109"/>
    </row>
    <row r="146" spans="2:12" ht="15.75" hidden="1">
      <c r="B146" s="56">
        <v>141</v>
      </c>
      <c r="C146" s="52"/>
      <c r="D146" s="52"/>
      <c r="E146" s="51"/>
      <c r="F146" s="53"/>
      <c r="G146" s="53"/>
      <c r="H146" s="53"/>
      <c r="I146" s="53"/>
      <c r="J146" s="110"/>
      <c r="K146" s="109"/>
      <c r="L146" s="109"/>
    </row>
    <row r="147" spans="2:12" ht="15.75" hidden="1">
      <c r="B147" s="56">
        <v>142</v>
      </c>
      <c r="C147" s="57"/>
      <c r="D147" s="57"/>
      <c r="E147" s="112"/>
      <c r="F147" s="113"/>
      <c r="G147" s="113"/>
      <c r="H147" s="112"/>
      <c r="I147" s="112"/>
      <c r="J147" s="111"/>
      <c r="K147" s="111"/>
      <c r="L147" s="109"/>
    </row>
    <row r="148" spans="2:12" ht="15.75" hidden="1">
      <c r="B148" s="56">
        <v>143</v>
      </c>
      <c r="C148" s="57"/>
      <c r="D148" s="57"/>
      <c r="E148" s="112"/>
      <c r="F148" s="113"/>
      <c r="G148" s="113"/>
      <c r="H148" s="112"/>
      <c r="I148" s="112"/>
      <c r="J148" s="111"/>
      <c r="K148" s="111"/>
      <c r="L148" s="109"/>
    </row>
    <row r="149" spans="2:12" ht="15.75" hidden="1">
      <c r="B149" s="56">
        <v>144</v>
      </c>
      <c r="C149" s="57"/>
      <c r="D149" s="57"/>
      <c r="E149" s="112"/>
      <c r="F149" s="113"/>
      <c r="G149" s="113"/>
      <c r="H149" s="112"/>
      <c r="I149" s="112"/>
      <c r="J149" s="111"/>
      <c r="K149" s="111"/>
      <c r="L149" s="109"/>
    </row>
    <row r="150" spans="2:12" ht="15.75" hidden="1">
      <c r="B150" s="56">
        <v>145</v>
      </c>
      <c r="C150" s="57"/>
      <c r="D150" s="57"/>
      <c r="E150" s="112"/>
      <c r="F150" s="113"/>
      <c r="G150" s="113"/>
      <c r="H150" s="112"/>
      <c r="I150" s="112"/>
      <c r="J150" s="111"/>
      <c r="K150" s="111"/>
      <c r="L150" s="109"/>
    </row>
    <row r="151" spans="2:12" ht="15.75" hidden="1">
      <c r="B151" s="56">
        <v>146</v>
      </c>
      <c r="C151" s="57"/>
      <c r="D151" s="57"/>
      <c r="E151" s="112"/>
      <c r="F151" s="113"/>
      <c r="G151" s="113"/>
      <c r="H151" s="112"/>
      <c r="I151" s="112"/>
      <c r="J151" s="111"/>
      <c r="K151" s="111"/>
      <c r="L151" s="109"/>
    </row>
    <row r="152" spans="2:12" ht="15.75" hidden="1">
      <c r="B152" s="56">
        <v>147</v>
      </c>
      <c r="C152" s="57"/>
      <c r="D152" s="57"/>
      <c r="E152" s="112"/>
      <c r="F152" s="113"/>
      <c r="G152" s="113"/>
      <c r="H152" s="112"/>
      <c r="I152" s="112"/>
      <c r="J152" s="111"/>
      <c r="K152" s="111"/>
      <c r="L152" s="109"/>
    </row>
    <row r="153" spans="2:12" ht="15.75" hidden="1">
      <c r="B153" s="56">
        <v>148</v>
      </c>
      <c r="C153" s="52"/>
      <c r="D153" s="52"/>
      <c r="E153" s="51"/>
      <c r="F153" s="53"/>
      <c r="G153" s="53"/>
      <c r="H153" s="53"/>
      <c r="I153" s="53"/>
      <c r="J153" s="110"/>
      <c r="K153" s="109"/>
      <c r="L153" s="109"/>
    </row>
    <row r="154" spans="2:12" ht="15.75" hidden="1">
      <c r="B154" s="56">
        <v>149</v>
      </c>
      <c r="C154" s="57"/>
      <c r="D154" s="57"/>
      <c r="E154" s="112"/>
      <c r="F154" s="113"/>
      <c r="G154" s="113"/>
      <c r="H154" s="112"/>
      <c r="I154" s="112"/>
      <c r="J154" s="111"/>
      <c r="K154" s="111"/>
      <c r="L154" s="109"/>
    </row>
    <row r="155" spans="2:12" ht="15.75" hidden="1">
      <c r="B155" s="56">
        <v>150</v>
      </c>
      <c r="C155" s="57"/>
      <c r="D155" s="57"/>
      <c r="E155" s="112"/>
      <c r="F155" s="113"/>
      <c r="G155" s="113"/>
      <c r="H155" s="112"/>
      <c r="I155" s="112"/>
      <c r="J155" s="111"/>
      <c r="K155" s="111"/>
      <c r="L155" s="109"/>
    </row>
    <row r="156" spans="2:12" ht="15.75" hidden="1">
      <c r="B156" s="56">
        <v>151</v>
      </c>
      <c r="C156" s="57"/>
      <c r="D156" s="57"/>
      <c r="E156" s="112"/>
      <c r="F156" s="113"/>
      <c r="G156" s="113"/>
      <c r="H156" s="112"/>
      <c r="I156" s="112"/>
      <c r="J156" s="111"/>
      <c r="K156" s="111"/>
      <c r="L156" s="109"/>
    </row>
    <row r="157" spans="2:12" ht="15.75" hidden="1">
      <c r="B157" s="56">
        <v>152</v>
      </c>
      <c r="C157" s="57"/>
      <c r="D157" s="57"/>
      <c r="E157" s="112"/>
      <c r="F157" s="113"/>
      <c r="G157" s="113"/>
      <c r="H157" s="112"/>
      <c r="I157" s="112"/>
      <c r="J157" s="111"/>
      <c r="K157" s="111"/>
      <c r="L157" s="109"/>
    </row>
    <row r="158" spans="2:12" ht="15.75" hidden="1">
      <c r="B158" s="56">
        <v>153</v>
      </c>
      <c r="C158" s="57"/>
      <c r="D158" s="57"/>
      <c r="E158" s="112"/>
      <c r="F158" s="113"/>
      <c r="G158" s="113"/>
      <c r="H158" s="112"/>
      <c r="I158" s="112"/>
      <c r="J158" s="111"/>
      <c r="K158" s="111"/>
      <c r="L158" s="109"/>
    </row>
    <row r="159" spans="2:12" ht="15.75" hidden="1">
      <c r="B159" s="56">
        <v>154</v>
      </c>
      <c r="C159" s="57"/>
      <c r="D159" s="57"/>
      <c r="E159" s="112"/>
      <c r="F159" s="113"/>
      <c r="G159" s="113"/>
      <c r="H159" s="112"/>
      <c r="I159" s="112"/>
      <c r="J159" s="111"/>
      <c r="K159" s="111"/>
      <c r="L159" s="109"/>
    </row>
    <row r="160" spans="2:12" ht="15.75" hidden="1">
      <c r="B160" s="56">
        <v>155</v>
      </c>
      <c r="C160" s="52"/>
      <c r="D160" s="52"/>
      <c r="E160" s="51"/>
      <c r="F160" s="53"/>
      <c r="G160" s="53"/>
      <c r="H160" s="53"/>
      <c r="I160" s="53"/>
      <c r="J160" s="110"/>
      <c r="K160" s="109"/>
      <c r="L160" s="109"/>
    </row>
    <row r="161" spans="2:17" ht="15.75" hidden="1">
      <c r="B161" s="56">
        <v>156</v>
      </c>
      <c r="C161" s="57"/>
      <c r="D161" s="57"/>
      <c r="E161" s="112"/>
      <c r="F161" s="113"/>
      <c r="G161" s="113"/>
      <c r="H161" s="112"/>
      <c r="I161" s="112"/>
      <c r="J161" s="111"/>
      <c r="K161" s="111"/>
      <c r="L161" s="109"/>
    </row>
    <row r="162" spans="2:17" ht="15.75" hidden="1">
      <c r="B162" s="56">
        <v>157</v>
      </c>
      <c r="C162" s="57"/>
      <c r="D162" s="57"/>
      <c r="E162" s="112"/>
      <c r="F162" s="113"/>
      <c r="G162" s="113"/>
      <c r="H162" s="112"/>
      <c r="I162" s="112"/>
      <c r="J162" s="111"/>
      <c r="K162" s="111"/>
      <c r="L162" s="109"/>
    </row>
    <row r="163" spans="2:17" ht="15.75" hidden="1">
      <c r="B163" s="56">
        <v>158</v>
      </c>
      <c r="C163" s="57"/>
      <c r="D163" s="57"/>
      <c r="E163" s="112"/>
      <c r="F163" s="113"/>
      <c r="G163" s="113"/>
      <c r="H163" s="112"/>
      <c r="I163" s="112"/>
      <c r="J163" s="111"/>
      <c r="K163" s="111"/>
      <c r="L163" s="109"/>
    </row>
    <row r="164" spans="2:17" ht="15.75" hidden="1">
      <c r="B164" s="56">
        <v>159</v>
      </c>
      <c r="C164" s="57"/>
      <c r="D164" s="57"/>
      <c r="E164" s="112"/>
      <c r="F164" s="113"/>
      <c r="G164" s="113"/>
      <c r="H164" s="112"/>
      <c r="I164" s="112"/>
      <c r="J164" s="111"/>
      <c r="K164" s="111"/>
      <c r="L164" s="109"/>
    </row>
    <row r="165" spans="2:17" ht="15.75" hidden="1">
      <c r="B165" s="56">
        <v>160</v>
      </c>
      <c r="C165" s="57"/>
      <c r="D165" s="57"/>
      <c r="E165" s="112"/>
      <c r="F165" s="113"/>
      <c r="G165" s="113"/>
      <c r="H165" s="112"/>
      <c r="I165" s="112"/>
      <c r="J165" s="111"/>
      <c r="K165" s="111"/>
      <c r="L165" s="109"/>
    </row>
    <row r="166" spans="2:17" ht="15.75" hidden="1">
      <c r="B166" s="56">
        <v>161</v>
      </c>
      <c r="C166" s="57"/>
      <c r="D166" s="57"/>
      <c r="E166" s="112"/>
      <c r="F166" s="113"/>
      <c r="G166" s="113"/>
      <c r="H166" s="112"/>
      <c r="I166" s="112"/>
      <c r="J166" s="111"/>
      <c r="K166" s="111"/>
      <c r="L166" s="109"/>
    </row>
    <row r="167" spans="2:17" ht="15.75" hidden="1">
      <c r="B167" s="56">
        <v>162</v>
      </c>
      <c r="C167" s="52"/>
      <c r="D167" s="52"/>
      <c r="E167" s="51"/>
      <c r="F167" s="53"/>
      <c r="G167" s="53"/>
      <c r="H167" s="53"/>
      <c r="I167" s="53"/>
      <c r="J167" s="110"/>
      <c r="K167" s="109"/>
      <c r="L167" s="109"/>
    </row>
    <row r="168" spans="2:17">
      <c r="B168" s="56"/>
      <c r="C168" s="188" t="s">
        <v>335</v>
      </c>
      <c r="D168" s="189"/>
      <c r="E168" s="189"/>
      <c r="F168" s="189"/>
      <c r="G168" s="190"/>
      <c r="H168" s="60"/>
      <c r="I168" s="60"/>
      <c r="J168" s="119">
        <f>SUM(J6:J167)</f>
        <v>7938600.4900000021</v>
      </c>
      <c r="K168" s="119">
        <f>SUM(K6:K167)</f>
        <v>95263205.87999998</v>
      </c>
      <c r="L168" s="154">
        <f ca="1">SUM(L6:L143)</f>
        <v>46783102.730333321</v>
      </c>
    </row>
    <row r="169" spans="2:17">
      <c r="B169" s="56"/>
      <c r="C169" s="221" t="s">
        <v>336</v>
      </c>
      <c r="D169" s="222"/>
      <c r="E169" s="222"/>
      <c r="F169" s="222"/>
      <c r="G169" s="223"/>
      <c r="H169" s="58"/>
      <c r="I169" s="58"/>
      <c r="J169" s="58">
        <f>J168/12</f>
        <v>661550.04083333351</v>
      </c>
      <c r="K169" s="58">
        <f>K168/12</f>
        <v>7938600.4899999984</v>
      </c>
      <c r="L169" s="155">
        <f ca="1">L168/12</f>
        <v>3898591.8941944432</v>
      </c>
    </row>
    <row r="170" spans="2:17">
      <c r="B170" s="56"/>
      <c r="C170" s="176" t="s">
        <v>337</v>
      </c>
      <c r="D170" s="177"/>
      <c r="E170" s="177"/>
      <c r="F170" s="177"/>
      <c r="G170" s="178"/>
      <c r="H170" s="59"/>
      <c r="I170" s="59"/>
      <c r="J170" s="58">
        <f>Indice!F12</f>
        <v>8693746.5199999996</v>
      </c>
      <c r="K170" s="58"/>
      <c r="L170" s="155">
        <f>J170</f>
        <v>8693746.5199999996</v>
      </c>
    </row>
    <row r="172" spans="2:17" ht="15.75">
      <c r="C172" s="185" t="s">
        <v>338</v>
      </c>
      <c r="D172" s="186"/>
      <c r="E172" s="186"/>
      <c r="F172" s="186"/>
      <c r="G172" s="187"/>
      <c r="H172" s="125"/>
      <c r="I172" s="125"/>
      <c r="J172" s="219" t="s">
        <v>339</v>
      </c>
      <c r="K172" s="183">
        <v>1</v>
      </c>
      <c r="L172" s="183"/>
      <c r="M172" s="28"/>
      <c r="Q172" s="28"/>
    </row>
    <row r="173" spans="2:17" ht="15.75">
      <c r="C173" s="185" t="s">
        <v>340</v>
      </c>
      <c r="D173" s="186"/>
      <c r="E173" s="186"/>
      <c r="F173" s="186"/>
      <c r="G173" s="187"/>
      <c r="H173" s="125"/>
      <c r="I173" s="125"/>
      <c r="J173" s="220"/>
      <c r="K173" s="183"/>
      <c r="L173" s="183"/>
      <c r="M173" s="28"/>
      <c r="Q173" s="28"/>
    </row>
    <row r="174" spans="2:17" ht="16.5" thickBot="1"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2:17" ht="15.75">
      <c r="C175" s="192">
        <f>J170*12</f>
        <v>104324958.23999999</v>
      </c>
      <c r="D175" s="193"/>
      <c r="E175" s="193"/>
      <c r="F175" s="193"/>
      <c r="G175" s="194"/>
      <c r="H175" s="126"/>
      <c r="I175" s="126"/>
      <c r="J175" s="218" t="s">
        <v>341</v>
      </c>
      <c r="K175" s="179">
        <f ca="1">C175/C176</f>
        <v>2.2299709115350654</v>
      </c>
      <c r="L175" s="180"/>
      <c r="M175" s="28"/>
      <c r="Q175" s="28"/>
    </row>
    <row r="176" spans="2:17" ht="16.5" thickBot="1">
      <c r="C176" s="195">
        <f ca="1">L168</f>
        <v>46783102.730333321</v>
      </c>
      <c r="D176" s="196"/>
      <c r="E176" s="196"/>
      <c r="F176" s="196"/>
      <c r="G176" s="197"/>
      <c r="H176" s="126"/>
      <c r="I176" s="126"/>
      <c r="J176" s="218"/>
      <c r="K176" s="181"/>
      <c r="L176" s="182"/>
      <c r="M176" s="28"/>
      <c r="Q176" s="28"/>
    </row>
    <row r="177" spans="3:17" ht="15.75"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30"/>
      <c r="O177" s="30"/>
      <c r="P177" s="28"/>
      <c r="Q177" s="28"/>
    </row>
    <row r="178" spans="3:17" ht="16.5" thickBot="1"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30"/>
      <c r="O178" s="30"/>
      <c r="P178" s="28"/>
      <c r="Q178" s="28"/>
    </row>
    <row r="179" spans="3:17" ht="16.5" thickBot="1">
      <c r="C179" s="29"/>
      <c r="D179" s="29"/>
      <c r="E179" s="29"/>
      <c r="F179" s="211">
        <f>Indice!F23</f>
        <v>7881254.0199999996</v>
      </c>
      <c r="G179" s="212"/>
      <c r="H179" s="212"/>
      <c r="I179" s="212"/>
      <c r="J179" s="213"/>
      <c r="K179" s="120"/>
      <c r="L179" s="29"/>
      <c r="M179" s="29"/>
      <c r="N179" s="30"/>
      <c r="O179" s="30"/>
      <c r="P179" s="28"/>
      <c r="Q179" s="28"/>
    </row>
    <row r="180" spans="3:17" ht="15.75"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29"/>
      <c r="N180" s="30"/>
      <c r="O180" s="30"/>
      <c r="P180" s="28"/>
      <c r="Q180" s="28"/>
    </row>
    <row r="181" spans="3:17" ht="16.5" thickBot="1"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30"/>
      <c r="O181" s="30"/>
      <c r="P181" s="28"/>
      <c r="Q181" s="28"/>
    </row>
    <row r="182" spans="3:17" ht="15.75">
      <c r="C182" s="127"/>
      <c r="D182" s="127"/>
      <c r="E182" s="127"/>
      <c r="F182" s="127"/>
      <c r="G182" s="127"/>
      <c r="H182" s="127"/>
      <c r="I182" s="127"/>
      <c r="J182" s="198" t="s">
        <v>341</v>
      </c>
      <c r="K182" s="214">
        <f>((F179-J168)/F179)</f>
        <v>-7.2763128627089391E-3</v>
      </c>
      <c r="L182" s="215"/>
      <c r="O182" s="32"/>
      <c r="P182" s="28"/>
      <c r="Q182" s="28"/>
    </row>
    <row r="183" spans="3:17" ht="16.5" thickBot="1">
      <c r="C183" s="61"/>
      <c r="D183" s="61"/>
      <c r="E183" s="61"/>
      <c r="F183" s="61"/>
      <c r="G183" s="61"/>
      <c r="H183" s="61"/>
      <c r="I183" s="61"/>
      <c r="J183" s="199"/>
      <c r="K183" s="216"/>
      <c r="L183" s="217"/>
      <c r="O183" s="30"/>
      <c r="P183" s="28"/>
      <c r="Q183" s="28"/>
    </row>
    <row r="184" spans="3:17" ht="15.75">
      <c r="C184" s="29"/>
      <c r="D184" s="29"/>
      <c r="E184" s="29"/>
      <c r="F184" s="29"/>
      <c r="G184" s="29"/>
      <c r="H184" s="29"/>
      <c r="I184" s="29"/>
      <c r="J184" s="29"/>
      <c r="K184" s="29"/>
      <c r="L184" s="37"/>
      <c r="M184" s="38"/>
      <c r="N184" s="38"/>
      <c r="O184" s="30"/>
      <c r="P184" s="28"/>
      <c r="Q184" s="28"/>
    </row>
    <row r="185" spans="3:17" ht="15.75">
      <c r="C185" s="209" t="s">
        <v>342</v>
      </c>
      <c r="D185" s="210"/>
      <c r="E185" s="46"/>
      <c r="F185" s="39">
        <f>Indice!F5</f>
        <v>9002008.4399999995</v>
      </c>
      <c r="G185" s="131">
        <f>F185/12</f>
        <v>750167.37</v>
      </c>
      <c r="H185" s="114"/>
      <c r="I185" s="114"/>
      <c r="J185" s="28"/>
      <c r="K185" s="28"/>
      <c r="L185" s="37"/>
      <c r="M185" s="38"/>
      <c r="N185" s="38"/>
      <c r="O185" s="30"/>
      <c r="P185" s="28"/>
      <c r="Q185" s="28"/>
    </row>
    <row r="186" spans="3:17" ht="15.75">
      <c r="C186" s="130" t="s">
        <v>343</v>
      </c>
      <c r="D186" s="46"/>
      <c r="E186" s="46"/>
      <c r="F186" s="39">
        <f>Indice!F6</f>
        <v>308261.92</v>
      </c>
      <c r="G186" s="131">
        <f>F186/12</f>
        <v>25688.493333333332</v>
      </c>
      <c r="H186" s="114"/>
      <c r="I186" s="114"/>
      <c r="J186" s="28"/>
      <c r="K186" s="28"/>
      <c r="L186" s="27"/>
      <c r="M186" s="38"/>
      <c r="N186" s="38"/>
      <c r="O186" s="30"/>
      <c r="P186" s="28"/>
      <c r="Q186" s="28"/>
    </row>
    <row r="187" spans="3:17" ht="15.75">
      <c r="C187" s="144" t="s">
        <v>344</v>
      </c>
      <c r="D187" s="145"/>
      <c r="E187" s="145"/>
      <c r="F187" s="146">
        <f>F185-F186</f>
        <v>8693746.5199999996</v>
      </c>
      <c r="G187" s="146">
        <f>G185-G186</f>
        <v>724478.87666666671</v>
      </c>
      <c r="H187" s="115"/>
      <c r="I187" s="115"/>
      <c r="J187" s="40"/>
      <c r="K187" s="40"/>
      <c r="L187" s="27"/>
      <c r="M187" s="38"/>
      <c r="N187" s="38"/>
      <c r="O187" s="30"/>
      <c r="P187" s="28"/>
      <c r="Q187" s="28"/>
    </row>
    <row r="188" spans="3:17" ht="15.75">
      <c r="C188" s="132" t="s">
        <v>345</v>
      </c>
      <c r="D188" s="47"/>
      <c r="E188" s="47"/>
      <c r="F188" s="165">
        <f>'Entrada de dados'!$B$2</f>
        <v>2012835.36</v>
      </c>
      <c r="G188" s="133">
        <f>F188/12</f>
        <v>167736.28</v>
      </c>
      <c r="H188" s="116"/>
      <c r="I188" s="116"/>
      <c r="J188" s="29"/>
      <c r="K188" s="29"/>
      <c r="L188" s="27"/>
      <c r="M188" s="38"/>
      <c r="N188" s="38"/>
      <c r="O188" s="30"/>
      <c r="P188" s="28"/>
      <c r="Q188" s="28"/>
    </row>
    <row r="189" spans="3:17" ht="15.75">
      <c r="C189" s="147" t="s">
        <v>346</v>
      </c>
      <c r="D189" s="148"/>
      <c r="E189" s="148"/>
      <c r="F189" s="146">
        <f>F188*16.66%</f>
        <v>335338.37097600003</v>
      </c>
      <c r="G189" s="149">
        <f>G188*16.66%</f>
        <v>27944.864247999998</v>
      </c>
      <c r="H189" s="117"/>
      <c r="I189" s="117"/>
      <c r="K189" s="44"/>
      <c r="L189" s="44"/>
      <c r="M189" s="38"/>
      <c r="N189" s="38"/>
      <c r="O189" s="30"/>
      <c r="P189" s="28"/>
      <c r="Q189" s="28"/>
    </row>
    <row r="190" spans="3:17" ht="15.75">
      <c r="C190" s="29"/>
      <c r="D190" s="29"/>
      <c r="F190" s="29"/>
      <c r="G190" s="129" t="s">
        <v>347</v>
      </c>
      <c r="H190" s="29"/>
      <c r="I190" s="29"/>
      <c r="J190" s="29"/>
      <c r="K190" s="29"/>
      <c r="L190" s="29"/>
      <c r="M190" s="29"/>
      <c r="N190" s="30"/>
      <c r="O190" s="30"/>
      <c r="P190" s="28"/>
      <c r="Q190" s="28"/>
    </row>
    <row r="191" spans="3:17" ht="15.75"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3:17" ht="15.75">
      <c r="C192" s="150" t="s">
        <v>348</v>
      </c>
      <c r="D192" s="151"/>
      <c r="E192" s="151"/>
      <c r="F192" s="146">
        <f>F187</f>
        <v>8693746.5199999996</v>
      </c>
      <c r="G192" s="149">
        <f>G187</f>
        <v>724478.87666666671</v>
      </c>
      <c r="H192" s="40"/>
      <c r="I192" s="40"/>
      <c r="J192" s="42"/>
      <c r="K192" s="42"/>
      <c r="L192" s="28"/>
      <c r="M192" s="28"/>
      <c r="N192" s="28"/>
      <c r="O192" s="28"/>
      <c r="P192" s="28"/>
      <c r="Q192" s="28"/>
    </row>
    <row r="193" spans="3:17" ht="15.75">
      <c r="C193" s="134" t="s">
        <v>349</v>
      </c>
      <c r="D193" s="48"/>
      <c r="E193" s="48"/>
      <c r="F193" s="41">
        <f>F188</f>
        <v>2012835.36</v>
      </c>
      <c r="G193" s="135">
        <f>G188</f>
        <v>167736.28</v>
      </c>
      <c r="H193" s="118"/>
      <c r="I193" s="118"/>
      <c r="J193" s="43"/>
      <c r="K193" s="43"/>
      <c r="L193" s="27"/>
      <c r="M193" s="28"/>
      <c r="N193" s="28"/>
      <c r="O193" s="28"/>
      <c r="P193" s="28"/>
      <c r="Q193" s="28"/>
    </row>
    <row r="194" spans="3:17" ht="15.75">
      <c r="C194" s="144" t="s">
        <v>350</v>
      </c>
      <c r="D194" s="145"/>
      <c r="E194" s="145"/>
      <c r="F194" s="152">
        <f>F193*10%</f>
        <v>201283.53600000002</v>
      </c>
      <c r="G194" s="153">
        <f>G193*10%</f>
        <v>16773.628000000001</v>
      </c>
      <c r="H194" s="114"/>
      <c r="I194" s="114"/>
      <c r="J194" s="43"/>
      <c r="K194" s="43"/>
      <c r="L194" s="27"/>
      <c r="M194" s="35"/>
      <c r="N194" s="33"/>
      <c r="O194" s="28"/>
      <c r="P194" s="28"/>
      <c r="Q194" s="28"/>
    </row>
    <row r="195" spans="3:17" ht="15.75">
      <c r="C195" s="27"/>
      <c r="D195" s="27"/>
      <c r="E195" s="27"/>
      <c r="F195" s="26"/>
      <c r="G195" s="129" t="s">
        <v>351</v>
      </c>
      <c r="H195" s="26"/>
      <c r="I195" s="26"/>
      <c r="J195" s="26"/>
      <c r="K195" s="26"/>
      <c r="L195" s="27"/>
      <c r="M195" s="36"/>
      <c r="N195" s="34"/>
      <c r="O195" s="28"/>
      <c r="P195" s="28"/>
      <c r="Q195" s="28"/>
    </row>
    <row r="196" spans="3:17" ht="15.75">
      <c r="C196" s="27"/>
      <c r="D196" s="27"/>
      <c r="E196" s="27"/>
      <c r="F196" s="26"/>
      <c r="G196" s="129"/>
      <c r="H196" s="26"/>
      <c r="I196" s="26"/>
      <c r="J196" s="26"/>
      <c r="K196" s="26"/>
      <c r="L196" s="27"/>
      <c r="M196" s="36"/>
      <c r="N196" s="34"/>
      <c r="O196" s="28"/>
      <c r="P196" s="28"/>
      <c r="Q196" s="28"/>
    </row>
    <row r="197" spans="3:17" ht="15.75" customHeight="1">
      <c r="C197" s="200" t="s">
        <v>352</v>
      </c>
      <c r="D197" s="201"/>
      <c r="E197" s="201"/>
      <c r="F197" s="201"/>
      <c r="G197" s="202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</row>
    <row r="198" spans="3:17" ht="14.65" customHeight="1">
      <c r="C198" s="203"/>
      <c r="D198" s="204"/>
      <c r="E198" s="204"/>
      <c r="F198" s="204"/>
      <c r="G198" s="205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</row>
    <row r="199" spans="3:17" ht="34.15" customHeight="1">
      <c r="C199" s="206"/>
      <c r="D199" s="207"/>
      <c r="E199" s="207"/>
      <c r="F199" s="207"/>
      <c r="G199" s="20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</row>
    <row r="200" spans="3:17" ht="17.25">
      <c r="D200" s="49"/>
      <c r="E200" s="49"/>
    </row>
    <row r="201" spans="3:17" ht="14.65" customHeight="1">
      <c r="C201" s="45"/>
      <c r="E201" s="136" t="s">
        <v>353</v>
      </c>
      <c r="F201" s="191">
        <f ca="1">TODAY()</f>
        <v>45539</v>
      </c>
      <c r="G201" s="191"/>
      <c r="H201" s="191"/>
      <c r="I201" s="191"/>
      <c r="M201" s="136"/>
    </row>
    <row r="203" spans="3:17" ht="85.5" customHeight="1"/>
    <row r="204" spans="3:17" ht="18.75">
      <c r="C204" s="50"/>
      <c r="D204" s="141" t="s">
        <v>1</v>
      </c>
    </row>
    <row r="205" spans="3:17" ht="18.75">
      <c r="D205" s="141" t="s">
        <v>354</v>
      </c>
    </row>
    <row r="206" spans="3:17" ht="18.75">
      <c r="D206" s="141" t="s">
        <v>355</v>
      </c>
    </row>
  </sheetData>
  <autoFilter ref="B5:L170" xr:uid="{9A7CBA23-7396-4D3E-BD52-1CD244A0618A}"/>
  <mergeCells count="19">
    <mergeCell ref="K182:L183"/>
    <mergeCell ref="J175:J176"/>
    <mergeCell ref="J172:J173"/>
    <mergeCell ref="C169:G169"/>
    <mergeCell ref="C3:L3"/>
    <mergeCell ref="F201:I201"/>
    <mergeCell ref="C175:G175"/>
    <mergeCell ref="C176:G176"/>
    <mergeCell ref="J182:J183"/>
    <mergeCell ref="C197:G199"/>
    <mergeCell ref="C185:D185"/>
    <mergeCell ref="F179:J179"/>
    <mergeCell ref="C170:G170"/>
    <mergeCell ref="K175:L176"/>
    <mergeCell ref="K172:L173"/>
    <mergeCell ref="C2:L2"/>
    <mergeCell ref="C172:G172"/>
    <mergeCell ref="C173:G173"/>
    <mergeCell ref="C168:G168"/>
  </mergeCells>
  <phoneticPr fontId="11" type="noConversion"/>
  <pageMargins left="0.25" right="0.25" top="0.75" bottom="0.75" header="0.3" footer="0.3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7915-D5A1-4142-B4DF-095B2EE0A581}">
  <sheetPr>
    <tabColor rgb="FFFF0000"/>
  </sheetPr>
  <dimension ref="A1:XDN345"/>
  <sheetViews>
    <sheetView zoomScale="80" zoomScaleNormal="80" workbookViewId="0">
      <pane xSplit="3" ySplit="1" topLeftCell="D109" activePane="bottomRight" state="frozen"/>
      <selection pane="topRight" activeCell="C9" sqref="C9"/>
      <selection pane="bottomLeft" activeCell="C9" sqref="C9"/>
      <selection pane="bottomRight" activeCell="C131" sqref="C131"/>
    </sheetView>
  </sheetViews>
  <sheetFormatPr defaultRowHeight="15"/>
  <cols>
    <col min="1" max="2" width="9" style="68" customWidth="1"/>
    <col min="3" max="3" width="32.28515625" style="68" customWidth="1"/>
    <col min="4" max="4" width="12" style="107" bestFit="1" customWidth="1"/>
    <col min="5" max="5" width="14.28515625" style="108" bestFit="1" customWidth="1"/>
    <col min="6" max="6" width="127.7109375" style="108" bestFit="1" customWidth="1"/>
    <col min="7" max="7" width="99.28515625" bestFit="1" customWidth="1"/>
    <col min="8" max="8" width="27.7109375" bestFit="1" customWidth="1"/>
    <col min="9" max="9" width="26.5703125" bestFit="1" customWidth="1"/>
    <col min="10" max="10" width="21.7109375" bestFit="1" customWidth="1"/>
    <col min="13" max="13" width="19" customWidth="1"/>
    <col min="14" max="14" width="10.7109375" bestFit="1" customWidth="1"/>
    <col min="15" max="15" width="25.7109375" bestFit="1" customWidth="1"/>
    <col min="16" max="16" width="24.42578125" bestFit="1" customWidth="1"/>
    <col min="17" max="17" width="20" bestFit="1" customWidth="1"/>
  </cols>
  <sheetData>
    <row r="1" spans="1:18">
      <c r="A1" s="56" t="s">
        <v>356</v>
      </c>
      <c r="B1" s="56"/>
      <c r="C1" s="56" t="s">
        <v>357</v>
      </c>
      <c r="D1" s="63" t="s">
        <v>358</v>
      </c>
      <c r="E1" s="64" t="s">
        <v>359</v>
      </c>
      <c r="F1" s="64" t="s">
        <v>360</v>
      </c>
      <c r="G1" s="65" t="s">
        <v>361</v>
      </c>
      <c r="H1" s="65" t="s">
        <v>362</v>
      </c>
      <c r="I1" s="65" t="s">
        <v>363</v>
      </c>
      <c r="J1" s="65" t="s">
        <v>364</v>
      </c>
      <c r="M1" s="66"/>
      <c r="N1" s="66"/>
      <c r="O1" s="66"/>
      <c r="P1" s="66"/>
      <c r="Q1" s="66"/>
      <c r="R1" s="67"/>
    </row>
    <row r="2" spans="1:18" s="69" customFormat="1">
      <c r="A2" s="56" t="s">
        <v>365</v>
      </c>
      <c r="B2" s="56">
        <v>1</v>
      </c>
      <c r="C2" s="56" t="s">
        <v>366</v>
      </c>
      <c r="D2" s="63">
        <v>45091</v>
      </c>
      <c r="E2" s="64">
        <v>45456</v>
      </c>
      <c r="F2" s="68" t="s">
        <v>225</v>
      </c>
      <c r="G2" s="69" t="s">
        <v>226</v>
      </c>
      <c r="H2" s="70">
        <v>16424.75</v>
      </c>
      <c r="I2" s="70">
        <v>197097.01</v>
      </c>
      <c r="J2" s="69" t="s">
        <v>367</v>
      </c>
    </row>
    <row r="3" spans="1:18">
      <c r="A3" s="71" t="s">
        <v>365</v>
      </c>
      <c r="B3" s="56">
        <v>2</v>
      </c>
      <c r="C3" s="71" t="s">
        <v>368</v>
      </c>
      <c r="D3" s="63">
        <v>45371</v>
      </c>
      <c r="E3" s="64">
        <v>45370</v>
      </c>
      <c r="F3" s="64" t="s">
        <v>228</v>
      </c>
      <c r="G3" s="65" t="s">
        <v>229</v>
      </c>
      <c r="H3" s="72">
        <v>21208.33</v>
      </c>
      <c r="I3" s="72">
        <v>254500</v>
      </c>
      <c r="J3" s="65" t="s">
        <v>230</v>
      </c>
    </row>
    <row r="4" spans="1:18">
      <c r="A4" s="71" t="s">
        <v>365</v>
      </c>
      <c r="B4" s="56">
        <v>3</v>
      </c>
      <c r="C4" s="71" t="s">
        <v>369</v>
      </c>
      <c r="D4" s="63">
        <v>45093</v>
      </c>
      <c r="E4" s="64">
        <v>45458</v>
      </c>
      <c r="F4" s="64" t="s">
        <v>370</v>
      </c>
      <c r="G4" s="65" t="s">
        <v>371</v>
      </c>
      <c r="H4" s="72">
        <v>47500</v>
      </c>
      <c r="I4" s="72">
        <v>570000</v>
      </c>
      <c r="J4" s="65" t="s">
        <v>372</v>
      </c>
    </row>
    <row r="5" spans="1:18">
      <c r="A5" s="71" t="s">
        <v>365</v>
      </c>
      <c r="B5" s="56">
        <v>4</v>
      </c>
      <c r="C5" s="71" t="s">
        <v>373</v>
      </c>
      <c r="D5" s="63">
        <v>45209</v>
      </c>
      <c r="E5" s="64">
        <v>45575</v>
      </c>
      <c r="F5" s="64" t="s">
        <v>12</v>
      </c>
      <c r="G5" s="65" t="s">
        <v>13</v>
      </c>
      <c r="H5" s="72">
        <v>104369.92</v>
      </c>
      <c r="I5" s="72">
        <v>1252439.06</v>
      </c>
      <c r="J5" s="65"/>
    </row>
    <row r="6" spans="1:18">
      <c r="A6" s="71" t="s">
        <v>365</v>
      </c>
      <c r="B6" s="56">
        <v>5</v>
      </c>
      <c r="C6" s="71" t="s">
        <v>374</v>
      </c>
      <c r="D6" s="63">
        <v>45352</v>
      </c>
      <c r="E6" s="64">
        <v>45627</v>
      </c>
      <c r="F6" s="64" t="s">
        <v>375</v>
      </c>
      <c r="G6" s="65" t="s">
        <v>376</v>
      </c>
      <c r="H6" s="72">
        <v>14889.18</v>
      </c>
      <c r="I6" s="72">
        <v>134002.62</v>
      </c>
      <c r="J6" s="73" t="s">
        <v>17</v>
      </c>
    </row>
    <row r="7" spans="1:18">
      <c r="A7" s="56" t="s">
        <v>365</v>
      </c>
      <c r="B7" s="56">
        <v>6</v>
      </c>
      <c r="C7" s="56" t="s">
        <v>377</v>
      </c>
      <c r="D7" s="63">
        <v>45400</v>
      </c>
      <c r="E7" s="64">
        <v>47226</v>
      </c>
      <c r="F7" s="64" t="s">
        <v>18</v>
      </c>
      <c r="G7" s="65" t="s">
        <v>19</v>
      </c>
      <c r="H7" s="72">
        <v>41666.660000000003</v>
      </c>
      <c r="I7" s="72">
        <v>500000</v>
      </c>
      <c r="J7" s="65" t="s">
        <v>20</v>
      </c>
    </row>
    <row r="8" spans="1:18">
      <c r="A8" s="56" t="s">
        <v>365</v>
      </c>
      <c r="B8" s="56">
        <v>7</v>
      </c>
      <c r="C8" s="56" t="s">
        <v>378</v>
      </c>
      <c r="D8" s="63">
        <v>44957</v>
      </c>
      <c r="E8" s="64">
        <v>45688</v>
      </c>
      <c r="F8" s="64" t="s">
        <v>21</v>
      </c>
      <c r="G8" s="65" t="s">
        <v>22</v>
      </c>
      <c r="H8" s="72">
        <v>6666.65</v>
      </c>
      <c r="I8" s="72">
        <v>79999.8</v>
      </c>
      <c r="J8" s="65" t="s">
        <v>23</v>
      </c>
    </row>
    <row r="9" spans="1:18" s="76" customFormat="1">
      <c r="A9" s="56" t="s">
        <v>365</v>
      </c>
      <c r="B9" s="56">
        <v>8</v>
      </c>
      <c r="C9" s="56" t="s">
        <v>379</v>
      </c>
      <c r="D9" s="63">
        <v>45183</v>
      </c>
      <c r="E9" s="64">
        <v>45549</v>
      </c>
      <c r="F9" s="64" t="s">
        <v>24</v>
      </c>
      <c r="G9" s="74" t="s">
        <v>25</v>
      </c>
      <c r="H9" s="75">
        <v>145782.64000000001</v>
      </c>
      <c r="I9" s="75">
        <v>1749391.68</v>
      </c>
      <c r="J9" s="74" t="s">
        <v>26</v>
      </c>
    </row>
    <row r="10" spans="1:18" ht="15" customHeight="1">
      <c r="A10" s="56" t="s">
        <v>365</v>
      </c>
      <c r="B10" s="56">
        <v>9</v>
      </c>
      <c r="C10" s="56" t="s">
        <v>380</v>
      </c>
      <c r="D10" s="63">
        <v>45250</v>
      </c>
      <c r="E10" s="64">
        <v>45616</v>
      </c>
      <c r="F10" s="64" t="s">
        <v>27</v>
      </c>
      <c r="G10" s="65" t="s">
        <v>28</v>
      </c>
      <c r="H10" s="72">
        <v>14480.8</v>
      </c>
      <c r="I10" s="72">
        <v>173769.65</v>
      </c>
      <c r="J10" s="65" t="s">
        <v>29</v>
      </c>
    </row>
    <row r="11" spans="1:18" ht="15" customHeight="1">
      <c r="A11" s="56" t="s">
        <v>365</v>
      </c>
      <c r="B11" s="56">
        <v>10</v>
      </c>
      <c r="C11" s="56" t="s">
        <v>381</v>
      </c>
      <c r="D11" s="63">
        <v>45252</v>
      </c>
      <c r="E11" s="64">
        <v>45618</v>
      </c>
      <c r="F11" s="64" t="s">
        <v>30</v>
      </c>
      <c r="G11" s="65" t="s">
        <v>31</v>
      </c>
      <c r="H11" s="72">
        <v>28494.3</v>
      </c>
      <c r="I11" s="72">
        <v>341931.6</v>
      </c>
      <c r="J11" s="65" t="s">
        <v>32</v>
      </c>
    </row>
    <row r="12" spans="1:18" ht="15" customHeight="1">
      <c r="A12" s="56" t="s">
        <v>365</v>
      </c>
      <c r="B12" s="56">
        <v>11</v>
      </c>
      <c r="C12" s="56" t="s">
        <v>382</v>
      </c>
      <c r="D12" s="63">
        <v>45332</v>
      </c>
      <c r="E12" s="64">
        <v>45698</v>
      </c>
      <c r="F12" s="64" t="s">
        <v>33</v>
      </c>
      <c r="G12" s="65" t="s">
        <v>34</v>
      </c>
      <c r="H12" s="72">
        <v>210038.67</v>
      </c>
      <c r="I12" s="72">
        <v>2532464.12</v>
      </c>
      <c r="J12" s="65" t="s">
        <v>35</v>
      </c>
    </row>
    <row r="13" spans="1:18">
      <c r="A13" s="56" t="s">
        <v>365</v>
      </c>
      <c r="B13" s="56">
        <v>12</v>
      </c>
      <c r="C13" s="56" t="s">
        <v>383</v>
      </c>
      <c r="D13" s="63">
        <v>45271</v>
      </c>
      <c r="E13" s="64">
        <v>45637</v>
      </c>
      <c r="F13" s="64" t="s">
        <v>36</v>
      </c>
      <c r="G13" s="65" t="s">
        <v>37</v>
      </c>
      <c r="H13" s="72">
        <v>12843.28</v>
      </c>
      <c r="I13" s="72">
        <v>154119.35999999999</v>
      </c>
      <c r="J13" s="65" t="s">
        <v>38</v>
      </c>
    </row>
    <row r="14" spans="1:18" ht="15" customHeight="1">
      <c r="A14" s="56" t="s">
        <v>365</v>
      </c>
      <c r="B14" s="56">
        <v>13</v>
      </c>
      <c r="C14" s="56" t="s">
        <v>384</v>
      </c>
      <c r="D14" s="63">
        <v>45224</v>
      </c>
      <c r="E14" s="64">
        <v>45581</v>
      </c>
      <c r="F14" s="64" t="s">
        <v>39</v>
      </c>
      <c r="G14" s="65" t="s">
        <v>40</v>
      </c>
      <c r="H14" s="72">
        <v>26199.97</v>
      </c>
      <c r="I14" s="72">
        <v>314399.62</v>
      </c>
      <c r="J14" s="65" t="s">
        <v>41</v>
      </c>
    </row>
    <row r="15" spans="1:18" ht="15" customHeight="1">
      <c r="A15" s="56" t="s">
        <v>365</v>
      </c>
      <c r="B15" s="56">
        <v>14</v>
      </c>
      <c r="C15" s="56" t="s">
        <v>385</v>
      </c>
      <c r="D15" s="63">
        <v>45204</v>
      </c>
      <c r="E15" s="64">
        <v>45570</v>
      </c>
      <c r="F15" s="64" t="s">
        <v>42</v>
      </c>
      <c r="G15" s="65" t="s">
        <v>43</v>
      </c>
      <c r="H15" s="72">
        <v>101000</v>
      </c>
      <c r="I15" s="72">
        <v>1212000</v>
      </c>
      <c r="J15" s="65" t="s">
        <v>44</v>
      </c>
    </row>
    <row r="16" spans="1:18" ht="15" customHeight="1">
      <c r="A16" s="56" t="s">
        <v>365</v>
      </c>
      <c r="B16" s="56">
        <v>15</v>
      </c>
      <c r="C16" s="77" t="s">
        <v>386</v>
      </c>
      <c r="D16" s="63">
        <v>44600</v>
      </c>
      <c r="E16" s="64">
        <v>45695</v>
      </c>
      <c r="F16" s="64" t="s">
        <v>45</v>
      </c>
      <c r="G16" s="65" t="s">
        <v>46</v>
      </c>
      <c r="H16" s="72">
        <v>45235.4</v>
      </c>
      <c r="I16" s="72">
        <v>542824.80000000005</v>
      </c>
      <c r="J16" s="65" t="s">
        <v>47</v>
      </c>
    </row>
    <row r="17" spans="1:10 16342:16342">
      <c r="A17" s="56" t="s">
        <v>365</v>
      </c>
      <c r="B17" s="56">
        <v>16</v>
      </c>
      <c r="C17" s="56" t="s">
        <v>387</v>
      </c>
      <c r="D17" s="63">
        <v>45264</v>
      </c>
      <c r="E17" s="64">
        <v>45630</v>
      </c>
      <c r="F17" s="64" t="s">
        <v>48</v>
      </c>
      <c r="G17" s="65" t="s">
        <v>49</v>
      </c>
      <c r="H17" s="72">
        <v>7444</v>
      </c>
      <c r="I17" s="72">
        <v>89280</v>
      </c>
      <c r="J17" s="65" t="s">
        <v>50</v>
      </c>
    </row>
    <row r="18" spans="1:10 16342:16342">
      <c r="A18" s="56" t="s">
        <v>365</v>
      </c>
      <c r="B18" s="56">
        <v>17</v>
      </c>
      <c r="C18" s="56" t="s">
        <v>388</v>
      </c>
      <c r="D18" s="63">
        <v>45244</v>
      </c>
      <c r="E18" s="64">
        <v>45702</v>
      </c>
      <c r="F18" s="64" t="s">
        <v>51</v>
      </c>
      <c r="G18" s="65" t="s">
        <v>52</v>
      </c>
      <c r="H18" s="72">
        <v>15306.65</v>
      </c>
      <c r="I18" s="72">
        <v>229599.75</v>
      </c>
      <c r="J18" s="65" t="s">
        <v>53</v>
      </c>
    </row>
    <row r="19" spans="1:10 16342:16342">
      <c r="A19" s="56" t="s">
        <v>365</v>
      </c>
      <c r="B19" s="56">
        <v>18</v>
      </c>
      <c r="C19" s="56" t="s">
        <v>389</v>
      </c>
      <c r="D19" s="63">
        <v>45379</v>
      </c>
      <c r="E19" s="64">
        <v>45745</v>
      </c>
      <c r="F19" s="72" t="s">
        <v>54</v>
      </c>
      <c r="G19" s="65"/>
      <c r="H19" s="72">
        <v>24899.919999999998</v>
      </c>
      <c r="I19" s="72">
        <v>746997.6</v>
      </c>
      <c r="J19" s="65" t="s">
        <v>55</v>
      </c>
    </row>
    <row r="20" spans="1:10 16342:16342">
      <c r="A20" s="56" t="s">
        <v>365</v>
      </c>
      <c r="B20" s="56">
        <v>19</v>
      </c>
      <c r="C20" s="56" t="s">
        <v>390</v>
      </c>
      <c r="D20" s="63">
        <v>45274</v>
      </c>
      <c r="E20" s="64">
        <v>45640</v>
      </c>
      <c r="F20" s="64" t="s">
        <v>56</v>
      </c>
      <c r="G20" s="65" t="s">
        <v>57</v>
      </c>
      <c r="H20" s="72">
        <v>5247.79</v>
      </c>
      <c r="I20" s="72">
        <v>62973.5</v>
      </c>
      <c r="J20" s="65" t="s">
        <v>58</v>
      </c>
    </row>
    <row r="21" spans="1:10 16342:16342">
      <c r="A21" s="56" t="s">
        <v>365</v>
      </c>
      <c r="B21" s="56">
        <v>20</v>
      </c>
      <c r="C21" s="77" t="s">
        <v>391</v>
      </c>
      <c r="D21" s="63">
        <v>44257</v>
      </c>
      <c r="E21" s="64">
        <v>45717</v>
      </c>
      <c r="F21" s="64" t="s">
        <v>59</v>
      </c>
      <c r="G21" s="65" t="s">
        <v>60</v>
      </c>
      <c r="H21" s="72">
        <v>65658.06</v>
      </c>
      <c r="I21" s="72">
        <v>787896.76</v>
      </c>
      <c r="J21" s="65" t="s">
        <v>61</v>
      </c>
    </row>
    <row r="22" spans="1:10 16342:16342">
      <c r="A22" s="71" t="s">
        <v>365</v>
      </c>
      <c r="B22" s="56">
        <v>21</v>
      </c>
      <c r="C22" s="56" t="s">
        <v>392</v>
      </c>
      <c r="D22" s="63">
        <v>45286</v>
      </c>
      <c r="E22" s="64">
        <v>45652</v>
      </c>
      <c r="F22" s="64" t="s">
        <v>62</v>
      </c>
      <c r="G22" s="65" t="s">
        <v>63</v>
      </c>
      <c r="H22" s="72">
        <v>32960</v>
      </c>
      <c r="I22" s="72">
        <v>395520</v>
      </c>
      <c r="J22" s="65" t="s">
        <v>64</v>
      </c>
    </row>
    <row r="23" spans="1:10 16342:16342">
      <c r="A23" s="71" t="s">
        <v>365</v>
      </c>
      <c r="B23" s="56">
        <v>22</v>
      </c>
      <c r="C23" s="56" t="s">
        <v>393</v>
      </c>
      <c r="D23" s="63">
        <v>45297</v>
      </c>
      <c r="E23" s="64">
        <v>45663</v>
      </c>
      <c r="F23" s="64" t="s">
        <v>62</v>
      </c>
      <c r="G23" s="65" t="s">
        <v>63</v>
      </c>
      <c r="H23" s="72">
        <v>6249.99</v>
      </c>
      <c r="I23" s="72">
        <v>74999.94</v>
      </c>
      <c r="J23" s="65" t="s">
        <v>65</v>
      </c>
    </row>
    <row r="24" spans="1:10 16342:16342">
      <c r="A24" s="56" t="s">
        <v>365</v>
      </c>
      <c r="B24" s="56">
        <v>23</v>
      </c>
      <c r="C24" s="56" t="s">
        <v>394</v>
      </c>
      <c r="D24" s="63">
        <v>45000</v>
      </c>
      <c r="E24" s="64">
        <v>45734</v>
      </c>
      <c r="F24" s="64" t="s">
        <v>66</v>
      </c>
      <c r="G24" s="65" t="s">
        <v>63</v>
      </c>
      <c r="H24" s="72">
        <v>149540</v>
      </c>
      <c r="I24" s="72">
        <v>1794480</v>
      </c>
      <c r="J24" s="65" t="s">
        <v>67</v>
      </c>
      <c r="XDN24" s="78"/>
    </row>
    <row r="25" spans="1:10 16342:16342">
      <c r="A25" s="56" t="s">
        <v>365</v>
      </c>
      <c r="B25" s="56">
        <v>24</v>
      </c>
      <c r="C25" s="56" t="s">
        <v>395</v>
      </c>
      <c r="D25" s="63">
        <v>45145</v>
      </c>
      <c r="E25" s="64">
        <v>45511</v>
      </c>
      <c r="F25" s="64" t="s">
        <v>396</v>
      </c>
      <c r="G25" s="65" t="s">
        <v>397</v>
      </c>
      <c r="H25" s="72">
        <v>8090</v>
      </c>
      <c r="I25" s="72">
        <v>97080</v>
      </c>
      <c r="J25" s="65" t="s">
        <v>398</v>
      </c>
    </row>
    <row r="26" spans="1:10 16342:16342" s="79" customFormat="1">
      <c r="A26" s="56" t="s">
        <v>365</v>
      </c>
      <c r="B26" s="56">
        <v>25</v>
      </c>
      <c r="C26" s="56" t="s">
        <v>399</v>
      </c>
      <c r="D26" s="63">
        <v>45238</v>
      </c>
      <c r="E26" s="64">
        <v>45604</v>
      </c>
      <c r="F26" s="64" t="s">
        <v>68</v>
      </c>
      <c r="G26" s="65" t="s">
        <v>69</v>
      </c>
      <c r="H26" s="72">
        <v>33050</v>
      </c>
      <c r="I26" s="72">
        <v>396600</v>
      </c>
      <c r="J26" s="65" t="s">
        <v>70</v>
      </c>
    </row>
    <row r="27" spans="1:10 16342:16342">
      <c r="A27" s="56" t="s">
        <v>365</v>
      </c>
      <c r="B27" s="56">
        <v>26</v>
      </c>
      <c r="C27" s="56" t="s">
        <v>400</v>
      </c>
      <c r="D27" s="63">
        <v>44970</v>
      </c>
      <c r="E27" s="64">
        <v>45700</v>
      </c>
      <c r="F27" s="64" t="s">
        <v>71</v>
      </c>
      <c r="G27" s="65" t="s">
        <v>72</v>
      </c>
      <c r="H27" s="72">
        <v>93321.16</v>
      </c>
      <c r="I27" s="72">
        <v>1119853.92</v>
      </c>
      <c r="J27" s="65" t="s">
        <v>73</v>
      </c>
    </row>
    <row r="28" spans="1:10 16342:16342">
      <c r="A28" s="56" t="s">
        <v>365</v>
      </c>
      <c r="B28" s="56">
        <v>27</v>
      </c>
      <c r="C28" s="56" t="s">
        <v>401</v>
      </c>
      <c r="D28" s="63">
        <v>44946</v>
      </c>
      <c r="E28" s="64">
        <v>45682</v>
      </c>
      <c r="F28" s="64" t="s">
        <v>71</v>
      </c>
      <c r="G28" s="65" t="s">
        <v>72</v>
      </c>
      <c r="H28" s="72">
        <v>14443.16</v>
      </c>
      <c r="I28" s="72">
        <v>173317.92</v>
      </c>
      <c r="J28" s="73" t="s">
        <v>74</v>
      </c>
    </row>
    <row r="29" spans="1:10 16342:16342">
      <c r="A29" s="56" t="s">
        <v>365</v>
      </c>
      <c r="B29" s="56">
        <v>28</v>
      </c>
      <c r="C29" s="56" t="s">
        <v>402</v>
      </c>
      <c r="D29" s="63">
        <v>45103</v>
      </c>
      <c r="E29" s="64">
        <v>45498</v>
      </c>
      <c r="F29" s="64" t="s">
        <v>403</v>
      </c>
      <c r="G29" s="65" t="s">
        <v>404</v>
      </c>
      <c r="H29" s="72">
        <v>3691.66</v>
      </c>
      <c r="I29" s="72">
        <v>44299.92</v>
      </c>
      <c r="J29" s="65" t="s">
        <v>405</v>
      </c>
    </row>
    <row r="30" spans="1:10 16342:16342">
      <c r="A30" s="56" t="s">
        <v>365</v>
      </c>
      <c r="B30" s="56">
        <v>29</v>
      </c>
      <c r="C30" s="56" t="s">
        <v>406</v>
      </c>
      <c r="D30" s="63">
        <v>45320</v>
      </c>
      <c r="E30" s="64">
        <v>45686</v>
      </c>
      <c r="F30" s="64" t="s">
        <v>75</v>
      </c>
      <c r="G30" s="65" t="s">
        <v>76</v>
      </c>
      <c r="H30" s="72">
        <v>7491</v>
      </c>
      <c r="I30" s="72">
        <v>89892</v>
      </c>
      <c r="J30" s="65" t="s">
        <v>77</v>
      </c>
    </row>
    <row r="31" spans="1:10 16342:16342">
      <c r="A31" s="56" t="s">
        <v>365</v>
      </c>
      <c r="B31" s="56">
        <v>30</v>
      </c>
      <c r="C31" s="56" t="s">
        <v>407</v>
      </c>
      <c r="D31" s="63">
        <v>45320</v>
      </c>
      <c r="E31" s="64">
        <v>45686</v>
      </c>
      <c r="F31" s="64" t="s">
        <v>78</v>
      </c>
      <c r="G31" s="65" t="s">
        <v>79</v>
      </c>
      <c r="H31" s="72">
        <v>31483.279999999999</v>
      </c>
      <c r="I31" s="72">
        <v>377799.36</v>
      </c>
      <c r="J31" s="65" t="s">
        <v>80</v>
      </c>
    </row>
    <row r="32" spans="1:10 16342:16342">
      <c r="A32" s="56" t="s">
        <v>365</v>
      </c>
      <c r="B32" s="56">
        <v>31</v>
      </c>
      <c r="C32" s="56" t="s">
        <v>408</v>
      </c>
      <c r="D32" s="63">
        <v>44965</v>
      </c>
      <c r="E32" s="64">
        <v>45695</v>
      </c>
      <c r="F32" s="64" t="s">
        <v>81</v>
      </c>
      <c r="G32" s="65" t="s">
        <v>82</v>
      </c>
      <c r="H32" s="72">
        <v>319437.36</v>
      </c>
      <c r="I32" s="72">
        <v>3833248.32</v>
      </c>
      <c r="J32" s="65" t="s">
        <v>83</v>
      </c>
    </row>
    <row r="33" spans="1:10">
      <c r="A33" s="56" t="s">
        <v>365</v>
      </c>
      <c r="B33" s="56">
        <v>32</v>
      </c>
      <c r="C33" s="56" t="s">
        <v>409</v>
      </c>
      <c r="D33" s="63">
        <v>45243</v>
      </c>
      <c r="E33" s="64">
        <v>45609</v>
      </c>
      <c r="F33" s="64" t="s">
        <v>84</v>
      </c>
      <c r="G33" s="65" t="s">
        <v>85</v>
      </c>
      <c r="H33" s="72">
        <v>71978.490000000005</v>
      </c>
      <c r="I33" s="72">
        <v>863741.88</v>
      </c>
      <c r="J33" s="65" t="s">
        <v>86</v>
      </c>
    </row>
    <row r="34" spans="1:10">
      <c r="A34" s="56" t="s">
        <v>365</v>
      </c>
      <c r="B34" s="56">
        <v>33</v>
      </c>
      <c r="C34" s="56" t="s">
        <v>410</v>
      </c>
      <c r="D34" s="63">
        <v>44647</v>
      </c>
      <c r="E34" s="64">
        <v>45742</v>
      </c>
      <c r="F34" s="64" t="s">
        <v>87</v>
      </c>
      <c r="G34" s="65" t="s">
        <v>88</v>
      </c>
      <c r="H34" s="72">
        <v>385540.09</v>
      </c>
      <c r="I34" s="72">
        <v>5783101.4400000004</v>
      </c>
      <c r="J34" s="65" t="s">
        <v>89</v>
      </c>
    </row>
    <row r="35" spans="1:10">
      <c r="A35" s="56" t="s">
        <v>365</v>
      </c>
      <c r="B35" s="56">
        <v>34</v>
      </c>
      <c r="C35" s="56" t="s">
        <v>411</v>
      </c>
      <c r="D35" s="63">
        <v>45236</v>
      </c>
      <c r="E35" s="64">
        <v>45602</v>
      </c>
      <c r="F35" s="64" t="s">
        <v>90</v>
      </c>
      <c r="G35" s="65" t="s">
        <v>91</v>
      </c>
      <c r="H35" s="72">
        <v>8405.93</v>
      </c>
      <c r="I35" s="72">
        <v>100871.26</v>
      </c>
      <c r="J35" s="65" t="s">
        <v>92</v>
      </c>
    </row>
    <row r="36" spans="1:10">
      <c r="A36" s="56" t="s">
        <v>365</v>
      </c>
      <c r="B36" s="56">
        <v>35</v>
      </c>
      <c r="C36" s="77" t="s">
        <v>412</v>
      </c>
      <c r="D36" s="63">
        <v>44028</v>
      </c>
      <c r="E36" s="64">
        <v>45491</v>
      </c>
      <c r="F36" s="64" t="s">
        <v>93</v>
      </c>
      <c r="G36" s="65" t="s">
        <v>94</v>
      </c>
      <c r="H36" s="72">
        <v>335641.84</v>
      </c>
      <c r="I36" s="72">
        <v>4027702.08</v>
      </c>
      <c r="J36" s="65" t="s">
        <v>413</v>
      </c>
    </row>
    <row r="37" spans="1:10">
      <c r="A37" s="56" t="s">
        <v>365</v>
      </c>
      <c r="B37" s="56">
        <v>36</v>
      </c>
      <c r="C37" s="56" t="s">
        <v>414</v>
      </c>
      <c r="D37" s="63">
        <v>45222</v>
      </c>
      <c r="E37" s="64">
        <v>45588</v>
      </c>
      <c r="F37" s="64" t="s">
        <v>93</v>
      </c>
      <c r="G37" s="65" t="s">
        <v>94</v>
      </c>
      <c r="H37" s="72">
        <v>108867.07</v>
      </c>
      <c r="I37" s="72">
        <v>1306404.8999999999</v>
      </c>
      <c r="J37" s="65" t="s">
        <v>95</v>
      </c>
    </row>
    <row r="38" spans="1:10">
      <c r="A38" s="56" t="s">
        <v>365</v>
      </c>
      <c r="B38" s="56">
        <v>37</v>
      </c>
      <c r="C38" s="56" t="s">
        <v>415</v>
      </c>
      <c r="D38" s="63">
        <v>45399</v>
      </c>
      <c r="E38" s="64">
        <v>45794</v>
      </c>
      <c r="F38" s="64" t="s">
        <v>93</v>
      </c>
      <c r="G38" s="65" t="s">
        <v>94</v>
      </c>
      <c r="H38" s="72">
        <v>17800</v>
      </c>
      <c r="I38" s="72">
        <v>213600</v>
      </c>
      <c r="J38" s="65" t="s">
        <v>96</v>
      </c>
    </row>
    <row r="39" spans="1:10">
      <c r="A39" s="56" t="s">
        <v>365</v>
      </c>
      <c r="B39" s="56">
        <v>38</v>
      </c>
      <c r="C39" s="77" t="s">
        <v>416</v>
      </c>
      <c r="D39" s="63">
        <v>45015</v>
      </c>
      <c r="E39" s="64">
        <v>45747</v>
      </c>
      <c r="F39" s="64" t="s">
        <v>93</v>
      </c>
      <c r="G39" s="65" t="s">
        <v>94</v>
      </c>
      <c r="H39" s="72">
        <v>73166.66</v>
      </c>
      <c r="I39" s="72">
        <v>877999.92</v>
      </c>
      <c r="J39" s="65" t="s">
        <v>97</v>
      </c>
    </row>
    <row r="40" spans="1:10">
      <c r="A40" s="56" t="s">
        <v>365</v>
      </c>
      <c r="B40" s="56">
        <v>39</v>
      </c>
      <c r="C40" s="56" t="s">
        <v>417</v>
      </c>
      <c r="D40" s="63">
        <v>45264</v>
      </c>
      <c r="E40" s="64">
        <v>45630</v>
      </c>
      <c r="F40" s="64" t="s">
        <v>93</v>
      </c>
      <c r="G40" s="65" t="s">
        <v>94</v>
      </c>
      <c r="H40" s="72">
        <v>39166.639999999999</v>
      </c>
      <c r="I40" s="72">
        <v>469999.68</v>
      </c>
      <c r="J40" s="65" t="s">
        <v>98</v>
      </c>
    </row>
    <row r="41" spans="1:10">
      <c r="A41" s="56" t="s">
        <v>365</v>
      </c>
      <c r="B41" s="56">
        <v>40</v>
      </c>
      <c r="C41" s="56" t="s">
        <v>418</v>
      </c>
      <c r="D41" s="63">
        <v>44917</v>
      </c>
      <c r="E41" s="64">
        <v>45649</v>
      </c>
      <c r="F41" s="64" t="s">
        <v>93</v>
      </c>
      <c r="G41" s="65" t="s">
        <v>94</v>
      </c>
      <c r="H41" s="72">
        <v>129713.86</v>
      </c>
      <c r="I41" s="72">
        <v>1556566.32</v>
      </c>
      <c r="J41" s="65" t="s">
        <v>99</v>
      </c>
    </row>
    <row r="42" spans="1:10">
      <c r="A42" s="56" t="s">
        <v>365</v>
      </c>
      <c r="B42" s="56">
        <v>41</v>
      </c>
      <c r="C42" s="56" t="s">
        <v>419</v>
      </c>
      <c r="D42" s="63">
        <v>44757</v>
      </c>
      <c r="E42" s="64">
        <v>45489</v>
      </c>
      <c r="F42" s="64" t="s">
        <v>93</v>
      </c>
      <c r="G42" s="65" t="s">
        <v>94</v>
      </c>
      <c r="H42" s="72">
        <v>9400</v>
      </c>
      <c r="I42" s="72">
        <v>112800</v>
      </c>
      <c r="J42" s="65" t="s">
        <v>420</v>
      </c>
    </row>
    <row r="43" spans="1:10">
      <c r="A43" s="56" t="s">
        <v>365</v>
      </c>
      <c r="B43" s="56">
        <v>42</v>
      </c>
      <c r="C43" s="56" t="s">
        <v>421</v>
      </c>
      <c r="D43" s="63">
        <v>44757</v>
      </c>
      <c r="E43" s="64">
        <v>45489</v>
      </c>
      <c r="F43" s="64" t="s">
        <v>93</v>
      </c>
      <c r="G43" s="65" t="s">
        <v>94</v>
      </c>
      <c r="H43" s="72">
        <v>7900</v>
      </c>
      <c r="I43" s="72">
        <v>94800</v>
      </c>
      <c r="J43" s="65" t="s">
        <v>420</v>
      </c>
    </row>
    <row r="44" spans="1:10" s="83" customFormat="1">
      <c r="A44" s="56" t="s">
        <v>365</v>
      </c>
      <c r="B44" s="56">
        <v>43</v>
      </c>
      <c r="C44" s="56" t="s">
        <v>422</v>
      </c>
      <c r="D44" s="63">
        <v>45040</v>
      </c>
      <c r="E44" s="64">
        <v>45771</v>
      </c>
      <c r="F44" s="64" t="s">
        <v>100</v>
      </c>
      <c r="G44" s="80" t="s">
        <v>101</v>
      </c>
      <c r="H44" s="81">
        <v>483299.98</v>
      </c>
      <c r="I44" s="81">
        <v>5799599.7599999998</v>
      </c>
      <c r="J44" s="82">
        <v>4600001020</v>
      </c>
    </row>
    <row r="45" spans="1:10">
      <c r="A45" s="56" t="s">
        <v>365</v>
      </c>
      <c r="B45" s="56">
        <v>44</v>
      </c>
      <c r="C45" s="77" t="s">
        <v>423</v>
      </c>
      <c r="D45" s="63">
        <v>44350</v>
      </c>
      <c r="E45" s="64">
        <v>45446</v>
      </c>
      <c r="F45" s="64" t="s">
        <v>249</v>
      </c>
      <c r="G45" s="65" t="s">
        <v>250</v>
      </c>
      <c r="H45" s="72">
        <v>16513.97</v>
      </c>
      <c r="I45" s="72">
        <v>198167.64</v>
      </c>
      <c r="J45" s="73" t="s">
        <v>205</v>
      </c>
    </row>
    <row r="46" spans="1:10">
      <c r="A46" s="56" t="s">
        <v>365</v>
      </c>
      <c r="B46" s="56">
        <v>45</v>
      </c>
      <c r="C46" s="56" t="s">
        <v>424</v>
      </c>
      <c r="D46" s="63">
        <v>44907</v>
      </c>
      <c r="E46" s="64">
        <v>45637</v>
      </c>
      <c r="F46" s="64" t="s">
        <v>102</v>
      </c>
      <c r="G46" s="65" t="s">
        <v>103</v>
      </c>
      <c r="H46" s="72">
        <v>3382.92</v>
      </c>
      <c r="I46" s="72">
        <v>40595.040000000001</v>
      </c>
      <c r="J46" s="65" t="s">
        <v>104</v>
      </c>
    </row>
    <row r="47" spans="1:10">
      <c r="A47" s="56" t="s">
        <v>365</v>
      </c>
      <c r="B47" s="56">
        <v>46</v>
      </c>
      <c r="C47" s="56" t="s">
        <v>425</v>
      </c>
      <c r="D47" s="63">
        <v>45314</v>
      </c>
      <c r="E47" s="64">
        <v>45680</v>
      </c>
      <c r="F47" s="64" t="s">
        <v>102</v>
      </c>
      <c r="G47" s="65" t="s">
        <v>103</v>
      </c>
      <c r="H47" s="72">
        <v>5764</v>
      </c>
      <c r="I47" s="72">
        <v>69168</v>
      </c>
      <c r="J47" s="65" t="s">
        <v>105</v>
      </c>
    </row>
    <row r="48" spans="1:10">
      <c r="A48" s="56" t="s">
        <v>365</v>
      </c>
      <c r="B48" s="56">
        <v>47</v>
      </c>
      <c r="C48" s="56" t="s">
        <v>426</v>
      </c>
      <c r="D48" s="63">
        <v>45314</v>
      </c>
      <c r="E48" s="64">
        <v>45680</v>
      </c>
      <c r="F48" s="64" t="s">
        <v>102</v>
      </c>
      <c r="G48" s="65" t="s">
        <v>103</v>
      </c>
      <c r="H48" s="72">
        <v>39075</v>
      </c>
      <c r="I48" s="72">
        <v>468900</v>
      </c>
      <c r="J48" s="65" t="s">
        <v>106</v>
      </c>
    </row>
    <row r="49" spans="1:10">
      <c r="A49" s="56" t="s">
        <v>365</v>
      </c>
      <c r="B49" s="56">
        <v>48</v>
      </c>
      <c r="C49" s="56" t="s">
        <v>427</v>
      </c>
      <c r="D49" s="63">
        <v>45379</v>
      </c>
      <c r="E49" s="64">
        <v>45744</v>
      </c>
      <c r="F49" s="64" t="s">
        <v>102</v>
      </c>
      <c r="G49" s="65" t="s">
        <v>103</v>
      </c>
      <c r="H49" s="72">
        <v>1835</v>
      </c>
      <c r="I49" s="72">
        <v>22020</v>
      </c>
      <c r="J49" s="65" t="s">
        <v>107</v>
      </c>
    </row>
    <row r="50" spans="1:10" s="6" customFormat="1">
      <c r="A50" s="84" t="s">
        <v>365</v>
      </c>
      <c r="B50" s="56">
        <v>49</v>
      </c>
      <c r="C50" s="84" t="s">
        <v>428</v>
      </c>
      <c r="D50" s="85">
        <v>45398</v>
      </c>
      <c r="E50" s="86">
        <v>45764</v>
      </c>
      <c r="F50" s="64" t="s">
        <v>102</v>
      </c>
      <c r="G50" s="65" t="s">
        <v>103</v>
      </c>
      <c r="H50" s="87">
        <v>8920</v>
      </c>
      <c r="I50" s="87">
        <v>107040</v>
      </c>
      <c r="J50" s="88" t="s">
        <v>108</v>
      </c>
    </row>
    <row r="51" spans="1:10">
      <c r="A51" s="56" t="s">
        <v>365</v>
      </c>
      <c r="B51" s="56">
        <v>50</v>
      </c>
      <c r="C51" s="56" t="s">
        <v>429</v>
      </c>
      <c r="D51" s="63">
        <v>45040</v>
      </c>
      <c r="E51" s="64">
        <v>45771</v>
      </c>
      <c r="F51" s="64" t="s">
        <v>102</v>
      </c>
      <c r="G51" s="65" t="s">
        <v>103</v>
      </c>
      <c r="H51" s="72">
        <v>120050.85</v>
      </c>
      <c r="I51" s="72">
        <v>1440610.2</v>
      </c>
      <c r="J51" s="65" t="s">
        <v>109</v>
      </c>
    </row>
    <row r="52" spans="1:10">
      <c r="A52" s="56" t="s">
        <v>365</v>
      </c>
      <c r="B52" s="56">
        <v>51</v>
      </c>
      <c r="C52" s="56" t="s">
        <v>430</v>
      </c>
      <c r="D52" s="63">
        <v>45028</v>
      </c>
      <c r="E52" s="64">
        <v>45714</v>
      </c>
      <c r="F52" s="64" t="s">
        <v>102</v>
      </c>
      <c r="G52" s="65" t="s">
        <v>103</v>
      </c>
      <c r="H52" s="72">
        <v>184129.6</v>
      </c>
      <c r="I52" s="72">
        <v>2209555.2000000002</v>
      </c>
      <c r="J52" s="65" t="s">
        <v>110</v>
      </c>
    </row>
    <row r="53" spans="1:10">
      <c r="A53" s="56" t="s">
        <v>365</v>
      </c>
      <c r="B53" s="56">
        <v>52</v>
      </c>
      <c r="C53" s="56" t="s">
        <v>431</v>
      </c>
      <c r="D53" s="63">
        <v>45105</v>
      </c>
      <c r="E53" s="64">
        <v>45470</v>
      </c>
      <c r="F53" s="64" t="s">
        <v>102</v>
      </c>
      <c r="G53" s="65" t="s">
        <v>103</v>
      </c>
      <c r="H53" s="72">
        <v>15070</v>
      </c>
      <c r="I53" s="72">
        <v>180840</v>
      </c>
      <c r="J53" s="65" t="s">
        <v>432</v>
      </c>
    </row>
    <row r="54" spans="1:10">
      <c r="A54" s="56" t="s">
        <v>365</v>
      </c>
      <c r="B54" s="56">
        <v>53</v>
      </c>
      <c r="C54" s="56" t="s">
        <v>433</v>
      </c>
      <c r="D54" s="63">
        <v>44818</v>
      </c>
      <c r="E54" s="64">
        <v>45457</v>
      </c>
      <c r="F54" s="64" t="s">
        <v>251</v>
      </c>
      <c r="G54" s="65" t="s">
        <v>252</v>
      </c>
      <c r="H54" s="72">
        <v>20883.310000000001</v>
      </c>
      <c r="I54" s="72">
        <v>125299.86</v>
      </c>
      <c r="J54" s="65" t="s">
        <v>253</v>
      </c>
    </row>
    <row r="55" spans="1:10">
      <c r="A55" s="56" t="s">
        <v>365</v>
      </c>
      <c r="B55" s="56">
        <v>54</v>
      </c>
      <c r="C55" s="56" t="s">
        <v>434</v>
      </c>
      <c r="D55" s="63">
        <v>45105</v>
      </c>
      <c r="E55" s="64">
        <v>45470</v>
      </c>
      <c r="F55" s="64" t="s">
        <v>435</v>
      </c>
      <c r="G55" s="65" t="s">
        <v>436</v>
      </c>
      <c r="H55" s="72">
        <v>387916.44</v>
      </c>
      <c r="I55" s="72">
        <v>4654997.28</v>
      </c>
      <c r="J55" s="65" t="s">
        <v>437</v>
      </c>
    </row>
    <row r="56" spans="1:10">
      <c r="A56" s="56" t="s">
        <v>365</v>
      </c>
      <c r="B56" s="56">
        <v>55</v>
      </c>
      <c r="C56" s="56" t="s">
        <v>438</v>
      </c>
      <c r="D56" s="63">
        <v>45377</v>
      </c>
      <c r="E56" s="64">
        <v>45743</v>
      </c>
      <c r="F56" s="64" t="s">
        <v>111</v>
      </c>
      <c r="G56" s="65" t="s">
        <v>112</v>
      </c>
      <c r="H56" s="72">
        <v>33041.65</v>
      </c>
      <c r="I56" s="72">
        <v>396499.84</v>
      </c>
      <c r="J56" s="65" t="s">
        <v>113</v>
      </c>
    </row>
    <row r="57" spans="1:10" s="89" customFormat="1">
      <c r="A57" s="56" t="s">
        <v>365</v>
      </c>
      <c r="B57" s="56">
        <v>56</v>
      </c>
      <c r="C57" s="56" t="s">
        <v>439</v>
      </c>
      <c r="D57" s="63">
        <v>44936</v>
      </c>
      <c r="E57" s="64">
        <v>45668</v>
      </c>
      <c r="F57" s="64" t="s">
        <v>114</v>
      </c>
      <c r="G57" s="158" t="s">
        <v>115</v>
      </c>
      <c r="H57" s="159">
        <v>41872</v>
      </c>
      <c r="I57" s="159">
        <v>502464</v>
      </c>
      <c r="J57" s="158" t="s">
        <v>86</v>
      </c>
    </row>
    <row r="58" spans="1:10">
      <c r="A58" s="80" t="s">
        <v>365</v>
      </c>
      <c r="B58" s="56">
        <v>57</v>
      </c>
      <c r="C58" s="80" t="s">
        <v>440</v>
      </c>
      <c r="D58" s="63">
        <v>45075</v>
      </c>
      <c r="E58" s="64">
        <v>45440</v>
      </c>
      <c r="F58" s="64" t="s">
        <v>441</v>
      </c>
      <c r="G58" s="65"/>
      <c r="H58" s="72">
        <v>8000</v>
      </c>
      <c r="I58" s="72">
        <v>96000</v>
      </c>
      <c r="J58" s="65" t="s">
        <v>41</v>
      </c>
    </row>
    <row r="59" spans="1:10">
      <c r="A59" s="56" t="s">
        <v>365</v>
      </c>
      <c r="B59" s="56">
        <v>58</v>
      </c>
      <c r="C59" s="77" t="s">
        <v>442</v>
      </c>
      <c r="D59" s="63">
        <v>44320</v>
      </c>
      <c r="E59" s="64">
        <v>45536</v>
      </c>
      <c r="F59" s="64" t="s">
        <v>116</v>
      </c>
      <c r="G59" s="65" t="s">
        <v>117</v>
      </c>
      <c r="H59" s="72">
        <v>67999.92</v>
      </c>
      <c r="I59" s="72">
        <v>1019998.8</v>
      </c>
      <c r="J59" s="65" t="s">
        <v>443</v>
      </c>
    </row>
    <row r="60" spans="1:10">
      <c r="A60" s="56" t="s">
        <v>365</v>
      </c>
      <c r="B60" s="56">
        <v>59</v>
      </c>
      <c r="C60" s="56" t="s">
        <v>444</v>
      </c>
      <c r="D60" s="63">
        <v>44707</v>
      </c>
      <c r="E60" s="64">
        <v>46080</v>
      </c>
      <c r="F60" s="64" t="s">
        <v>116</v>
      </c>
      <c r="G60" s="65" t="s">
        <v>117</v>
      </c>
      <c r="H60" s="72">
        <v>17723.259999999998</v>
      </c>
      <c r="I60" s="72">
        <v>531698.06999999995</v>
      </c>
      <c r="J60" s="65" t="s">
        <v>118</v>
      </c>
    </row>
    <row r="61" spans="1:10">
      <c r="A61" s="56" t="s">
        <v>365</v>
      </c>
      <c r="B61" s="56">
        <v>60</v>
      </c>
      <c r="C61" s="56" t="s">
        <v>445</v>
      </c>
      <c r="D61" s="63">
        <v>44980</v>
      </c>
      <c r="E61" s="64">
        <v>45657</v>
      </c>
      <c r="F61" s="64" t="s">
        <v>119</v>
      </c>
      <c r="G61" s="65" t="s">
        <v>120</v>
      </c>
      <c r="H61" s="72">
        <v>78136.09</v>
      </c>
      <c r="I61" s="72">
        <v>813000</v>
      </c>
      <c r="J61" s="65" t="s">
        <v>106</v>
      </c>
    </row>
    <row r="62" spans="1:10">
      <c r="A62" s="56" t="s">
        <v>365</v>
      </c>
      <c r="B62" s="56">
        <v>61</v>
      </c>
      <c r="C62" s="56" t="s">
        <v>446</v>
      </c>
      <c r="D62" s="63">
        <v>45369</v>
      </c>
      <c r="E62" s="64">
        <v>45734</v>
      </c>
      <c r="F62" s="64" t="s">
        <v>121</v>
      </c>
      <c r="G62" s="65" t="s">
        <v>122</v>
      </c>
      <c r="H62" s="72">
        <v>7945</v>
      </c>
      <c r="I62" s="72">
        <v>22485</v>
      </c>
      <c r="J62" s="65" t="s">
        <v>123</v>
      </c>
    </row>
    <row r="63" spans="1:10">
      <c r="A63" s="56" t="s">
        <v>365</v>
      </c>
      <c r="B63" s="56">
        <v>62</v>
      </c>
      <c r="C63" s="56" t="s">
        <v>447</v>
      </c>
      <c r="D63" s="63">
        <v>45014</v>
      </c>
      <c r="E63" s="64">
        <v>45744</v>
      </c>
      <c r="F63" s="64" t="s">
        <v>124</v>
      </c>
      <c r="G63" s="65" t="s">
        <v>125</v>
      </c>
      <c r="H63" s="72">
        <v>49097.4</v>
      </c>
      <c r="I63" s="72">
        <v>589168.80000000005</v>
      </c>
      <c r="J63" s="65" t="s">
        <v>126</v>
      </c>
    </row>
    <row r="64" spans="1:10">
      <c r="A64" s="90" t="s">
        <v>365</v>
      </c>
      <c r="B64" s="56">
        <v>63</v>
      </c>
      <c r="C64" s="90" t="s">
        <v>448</v>
      </c>
      <c r="D64" s="91">
        <v>45244</v>
      </c>
      <c r="E64" s="92">
        <v>45350</v>
      </c>
      <c r="F64" s="92" t="s">
        <v>449</v>
      </c>
      <c r="G64" s="65" t="s">
        <v>450</v>
      </c>
      <c r="H64" s="72">
        <v>10742.55</v>
      </c>
      <c r="I64" s="72">
        <v>42970</v>
      </c>
      <c r="J64" s="65" t="s">
        <v>451</v>
      </c>
    </row>
    <row r="65" spans="1:10">
      <c r="A65" s="56" t="s">
        <v>365</v>
      </c>
      <c r="B65" s="56">
        <v>64</v>
      </c>
      <c r="C65" s="56" t="s">
        <v>452</v>
      </c>
      <c r="D65" s="63">
        <v>45323</v>
      </c>
      <c r="E65" s="64">
        <v>45689</v>
      </c>
      <c r="F65" s="64" t="s">
        <v>127</v>
      </c>
      <c r="G65" s="65" t="s">
        <v>128</v>
      </c>
      <c r="H65" s="72">
        <v>4664</v>
      </c>
      <c r="I65" s="72">
        <v>55967.99</v>
      </c>
      <c r="J65" s="65" t="s">
        <v>20</v>
      </c>
    </row>
    <row r="66" spans="1:10">
      <c r="A66" s="56" t="s">
        <v>365</v>
      </c>
      <c r="B66" s="56">
        <v>65</v>
      </c>
      <c r="C66" s="56" t="s">
        <v>453</v>
      </c>
      <c r="D66" s="63">
        <v>45021</v>
      </c>
      <c r="E66" s="64">
        <v>45752</v>
      </c>
      <c r="F66" s="64" t="s">
        <v>129</v>
      </c>
      <c r="G66" s="65" t="s">
        <v>130</v>
      </c>
      <c r="H66" s="72">
        <v>92909.3</v>
      </c>
      <c r="I66" s="72">
        <v>1114911.6000000001</v>
      </c>
      <c r="J66" s="65" t="s">
        <v>131</v>
      </c>
    </row>
    <row r="67" spans="1:10">
      <c r="A67" s="56" t="s">
        <v>365</v>
      </c>
      <c r="B67" s="56">
        <v>66</v>
      </c>
      <c r="C67" s="56" t="s">
        <v>454</v>
      </c>
      <c r="D67" s="63">
        <v>45091</v>
      </c>
      <c r="E67" s="64">
        <v>45457</v>
      </c>
      <c r="F67" s="64" t="s">
        <v>455</v>
      </c>
      <c r="G67" s="65" t="s">
        <v>456</v>
      </c>
      <c r="H67" s="72">
        <v>67830</v>
      </c>
      <c r="I67" s="72">
        <v>813960</v>
      </c>
      <c r="J67" s="65" t="s">
        <v>457</v>
      </c>
    </row>
    <row r="68" spans="1:10">
      <c r="A68" s="93" t="s">
        <v>365</v>
      </c>
      <c r="B68" s="56">
        <v>67</v>
      </c>
      <c r="C68" s="160" t="s">
        <v>458</v>
      </c>
      <c r="D68" s="161">
        <v>44774</v>
      </c>
      <c r="E68" s="162">
        <v>46516</v>
      </c>
      <c r="F68" s="162" t="s">
        <v>132</v>
      </c>
      <c r="G68" s="158" t="s">
        <v>133</v>
      </c>
      <c r="H68" s="159">
        <v>13512.5</v>
      </c>
      <c r="I68" s="159">
        <v>162150</v>
      </c>
      <c r="J68" s="158" t="s">
        <v>134</v>
      </c>
    </row>
    <row r="69" spans="1:10">
      <c r="A69" s="93" t="s">
        <v>365</v>
      </c>
      <c r="B69" s="56">
        <v>68</v>
      </c>
      <c r="C69" s="160" t="s">
        <v>459</v>
      </c>
      <c r="D69" s="161">
        <v>45400</v>
      </c>
      <c r="E69" s="162">
        <v>45765</v>
      </c>
      <c r="F69" s="162" t="s">
        <v>135</v>
      </c>
      <c r="G69" s="158" t="s">
        <v>136</v>
      </c>
      <c r="H69" s="159">
        <v>206666.62</v>
      </c>
      <c r="I69" s="159">
        <v>2479999.5</v>
      </c>
      <c r="J69" s="158" t="s">
        <v>20</v>
      </c>
    </row>
    <row r="70" spans="1:10">
      <c r="A70" s="56" t="s">
        <v>365</v>
      </c>
      <c r="B70" s="56">
        <v>69</v>
      </c>
      <c r="C70" s="56" t="s">
        <v>460</v>
      </c>
      <c r="D70" s="63">
        <v>45043</v>
      </c>
      <c r="E70" s="64">
        <v>45408</v>
      </c>
      <c r="F70" s="64" t="s">
        <v>461</v>
      </c>
      <c r="G70" s="65" t="s">
        <v>462</v>
      </c>
      <c r="H70" s="72">
        <v>8499.91</v>
      </c>
      <c r="I70" s="72">
        <v>101998.92</v>
      </c>
      <c r="J70" s="65" t="s">
        <v>463</v>
      </c>
    </row>
    <row r="71" spans="1:10">
      <c r="A71" s="56" t="s">
        <v>365</v>
      </c>
      <c r="B71" s="56">
        <v>70</v>
      </c>
      <c r="C71" s="56" t="s">
        <v>464</v>
      </c>
      <c r="D71" s="63">
        <v>45217</v>
      </c>
      <c r="E71" s="64">
        <v>45583</v>
      </c>
      <c r="F71" s="64" t="s">
        <v>137</v>
      </c>
      <c r="G71" s="65" t="s">
        <v>138</v>
      </c>
      <c r="H71" s="72">
        <v>35981.279999999999</v>
      </c>
      <c r="I71" s="72">
        <v>431775.36</v>
      </c>
      <c r="J71" s="65" t="s">
        <v>139</v>
      </c>
    </row>
    <row r="72" spans="1:10">
      <c r="A72" s="56" t="s">
        <v>365</v>
      </c>
      <c r="B72" s="56">
        <v>71</v>
      </c>
      <c r="C72" s="77" t="s">
        <v>465</v>
      </c>
      <c r="D72" s="63">
        <v>44433</v>
      </c>
      <c r="E72" s="64">
        <v>45529</v>
      </c>
      <c r="F72" s="64" t="s">
        <v>466</v>
      </c>
      <c r="G72" s="65" t="s">
        <v>467</v>
      </c>
      <c r="H72" s="72">
        <v>185679.75</v>
      </c>
      <c r="I72" s="72">
        <v>2228157</v>
      </c>
      <c r="J72" s="65" t="s">
        <v>468</v>
      </c>
    </row>
    <row r="73" spans="1:10">
      <c r="A73" s="56" t="s">
        <v>365</v>
      </c>
      <c r="B73" s="56">
        <v>72</v>
      </c>
      <c r="C73" s="56" t="s">
        <v>469</v>
      </c>
      <c r="D73" s="63">
        <v>44713</v>
      </c>
      <c r="E73" s="64">
        <v>45444</v>
      </c>
      <c r="F73" s="64" t="s">
        <v>470</v>
      </c>
      <c r="G73" s="65" t="s">
        <v>471</v>
      </c>
      <c r="H73" s="72">
        <v>15807.64</v>
      </c>
      <c r="I73" s="72">
        <v>189691.68</v>
      </c>
      <c r="J73" s="65" t="s">
        <v>472</v>
      </c>
    </row>
    <row r="74" spans="1:10">
      <c r="A74" s="56" t="s">
        <v>365</v>
      </c>
      <c r="B74" s="56">
        <v>73</v>
      </c>
      <c r="C74" s="56" t="s">
        <v>473</v>
      </c>
      <c r="D74" s="63">
        <v>45029</v>
      </c>
      <c r="E74" s="64">
        <v>45395</v>
      </c>
      <c r="F74" s="64" t="s">
        <v>474</v>
      </c>
      <c r="G74" s="65" t="s">
        <v>475</v>
      </c>
      <c r="H74" s="72">
        <v>16612.560000000001</v>
      </c>
      <c r="I74" s="72">
        <v>199350.72</v>
      </c>
      <c r="J74" s="65" t="s">
        <v>476</v>
      </c>
    </row>
    <row r="75" spans="1:10">
      <c r="A75" s="56" t="s">
        <v>365</v>
      </c>
      <c r="B75" s="56">
        <v>74</v>
      </c>
      <c r="C75" s="56" t="s">
        <v>477</v>
      </c>
      <c r="D75" s="63">
        <v>45075</v>
      </c>
      <c r="E75" s="64">
        <v>45440</v>
      </c>
      <c r="F75" s="64" t="s">
        <v>474</v>
      </c>
      <c r="G75" s="65" t="s">
        <v>475</v>
      </c>
      <c r="H75" s="72">
        <v>36782.68</v>
      </c>
      <c r="I75" s="72">
        <v>441392.16</v>
      </c>
      <c r="J75" s="65" t="s">
        <v>478</v>
      </c>
    </row>
    <row r="76" spans="1:10">
      <c r="A76" s="56" t="s">
        <v>365</v>
      </c>
      <c r="B76" s="56">
        <v>75</v>
      </c>
      <c r="C76" s="77" t="s">
        <v>479</v>
      </c>
      <c r="D76" s="63">
        <v>44496</v>
      </c>
      <c r="E76" s="64">
        <v>45657</v>
      </c>
      <c r="F76" s="64" t="s">
        <v>140</v>
      </c>
      <c r="G76" s="65" t="s">
        <v>141</v>
      </c>
      <c r="H76" s="72">
        <v>24318.11</v>
      </c>
      <c r="I76" s="72">
        <v>291817.32</v>
      </c>
      <c r="J76" s="65" t="s">
        <v>142</v>
      </c>
    </row>
    <row r="77" spans="1:10">
      <c r="A77" s="56" t="s">
        <v>365</v>
      </c>
      <c r="B77" s="56">
        <v>76</v>
      </c>
      <c r="C77" s="56" t="s">
        <v>480</v>
      </c>
      <c r="D77" s="63">
        <v>44970</v>
      </c>
      <c r="E77" s="64">
        <v>45696</v>
      </c>
      <c r="F77" s="64" t="s">
        <v>143</v>
      </c>
      <c r="G77" s="65" t="s">
        <v>144</v>
      </c>
      <c r="H77" s="72">
        <v>52135.56</v>
      </c>
      <c r="I77" s="72">
        <v>625626.72</v>
      </c>
      <c r="J77" s="65" t="s">
        <v>92</v>
      </c>
    </row>
    <row r="78" spans="1:10">
      <c r="A78" s="56" t="s">
        <v>365</v>
      </c>
      <c r="B78" s="56">
        <v>77</v>
      </c>
      <c r="C78" s="56" t="s">
        <v>481</v>
      </c>
      <c r="D78" s="63">
        <v>45149</v>
      </c>
      <c r="E78" s="64">
        <v>45515</v>
      </c>
      <c r="F78" s="65" t="s">
        <v>482</v>
      </c>
      <c r="G78" s="65" t="s">
        <v>483</v>
      </c>
      <c r="H78" s="72">
        <v>17766</v>
      </c>
      <c r="I78" s="72">
        <v>213192</v>
      </c>
      <c r="J78" s="65" t="s">
        <v>484</v>
      </c>
    </row>
    <row r="79" spans="1:10">
      <c r="A79" s="56" t="s">
        <v>365</v>
      </c>
      <c r="B79" s="56">
        <v>78</v>
      </c>
      <c r="C79" s="56" t="s">
        <v>485</v>
      </c>
      <c r="D79" s="63">
        <v>45061</v>
      </c>
      <c r="E79" s="64">
        <v>45476</v>
      </c>
      <c r="F79" s="64" t="s">
        <v>486</v>
      </c>
      <c r="G79" s="65" t="s">
        <v>487</v>
      </c>
      <c r="H79" s="72">
        <v>14950</v>
      </c>
      <c r="I79" s="72">
        <v>179400</v>
      </c>
      <c r="J79" s="65" t="s">
        <v>488</v>
      </c>
    </row>
    <row r="80" spans="1:10">
      <c r="A80" s="56" t="s">
        <v>365</v>
      </c>
      <c r="B80" s="56">
        <v>79</v>
      </c>
      <c r="C80" s="56" t="s">
        <v>489</v>
      </c>
      <c r="D80" s="63">
        <v>45063</v>
      </c>
      <c r="E80" s="64">
        <v>45427</v>
      </c>
      <c r="F80" s="64" t="s">
        <v>490</v>
      </c>
      <c r="G80" s="65" t="s">
        <v>491</v>
      </c>
      <c r="H80" s="72">
        <v>6983.33</v>
      </c>
      <c r="I80" s="72">
        <v>41899.980000000003</v>
      </c>
      <c r="J80" s="65" t="s">
        <v>86</v>
      </c>
    </row>
    <row r="81" spans="1:10" s="95" customFormat="1">
      <c r="A81" s="56" t="s">
        <v>365</v>
      </c>
      <c r="B81" s="56">
        <v>80</v>
      </c>
      <c r="C81" s="56" t="s">
        <v>492</v>
      </c>
      <c r="D81" s="63">
        <v>44960</v>
      </c>
      <c r="E81" s="64">
        <v>45325</v>
      </c>
      <c r="F81" s="64" t="s">
        <v>493</v>
      </c>
      <c r="G81" s="80" t="s">
        <v>494</v>
      </c>
      <c r="H81" s="81">
        <v>437333.3</v>
      </c>
      <c r="I81" s="94">
        <v>5247999.5999999996</v>
      </c>
      <c r="J81" s="82" t="s">
        <v>495</v>
      </c>
    </row>
    <row r="82" spans="1:10" s="97" customFormat="1">
      <c r="A82" s="56" t="s">
        <v>365</v>
      </c>
      <c r="B82" s="56">
        <v>81</v>
      </c>
      <c r="C82" s="56" t="s">
        <v>496</v>
      </c>
      <c r="D82" s="63">
        <v>45268</v>
      </c>
      <c r="E82" s="64">
        <v>45634</v>
      </c>
      <c r="F82" s="64" t="s">
        <v>145</v>
      </c>
      <c r="G82" s="80" t="s">
        <v>146</v>
      </c>
      <c r="H82" s="81">
        <v>167083.19</v>
      </c>
      <c r="I82" s="81">
        <v>2004998.28</v>
      </c>
      <c r="J82" s="96" t="s">
        <v>147</v>
      </c>
    </row>
    <row r="83" spans="1:10">
      <c r="A83" s="56" t="s">
        <v>365</v>
      </c>
      <c r="B83" s="56">
        <v>82</v>
      </c>
      <c r="C83" s="56" t="s">
        <v>497</v>
      </c>
      <c r="D83" s="63">
        <v>45133</v>
      </c>
      <c r="E83" s="64">
        <v>45499</v>
      </c>
      <c r="F83" s="64" t="s">
        <v>498</v>
      </c>
      <c r="G83" s="65" t="s">
        <v>499</v>
      </c>
      <c r="H83" s="72">
        <v>15249.92</v>
      </c>
      <c r="I83" s="72">
        <v>182999.04000000001</v>
      </c>
      <c r="J83" s="98" t="s">
        <v>500</v>
      </c>
    </row>
    <row r="84" spans="1:10">
      <c r="A84" s="56" t="s">
        <v>365</v>
      </c>
      <c r="B84" s="56">
        <v>83</v>
      </c>
      <c r="C84" s="56" t="s">
        <v>501</v>
      </c>
      <c r="D84" s="63">
        <v>44984</v>
      </c>
      <c r="E84" s="64">
        <v>45714</v>
      </c>
      <c r="F84" s="64" t="s">
        <v>148</v>
      </c>
      <c r="G84" s="65" t="s">
        <v>149</v>
      </c>
      <c r="H84" s="72">
        <v>10657.48</v>
      </c>
      <c r="I84" s="72">
        <v>127889.76</v>
      </c>
      <c r="J84" s="98" t="s">
        <v>150</v>
      </c>
    </row>
    <row r="85" spans="1:10">
      <c r="A85" s="56" t="s">
        <v>365</v>
      </c>
      <c r="B85" s="56">
        <v>84</v>
      </c>
      <c r="C85" s="56" t="s">
        <v>502</v>
      </c>
      <c r="D85" s="63">
        <v>45345</v>
      </c>
      <c r="E85" s="64">
        <v>45711</v>
      </c>
      <c r="F85" s="64" t="s">
        <v>151</v>
      </c>
      <c r="G85" s="65" t="s">
        <v>152</v>
      </c>
      <c r="H85" s="72">
        <v>27474.91</v>
      </c>
      <c r="I85" s="72">
        <v>329698.92</v>
      </c>
      <c r="J85" s="98" t="s">
        <v>153</v>
      </c>
    </row>
    <row r="86" spans="1:10">
      <c r="A86" s="56" t="s">
        <v>365</v>
      </c>
      <c r="B86" s="56">
        <v>85</v>
      </c>
      <c r="C86" s="56" t="s">
        <v>503</v>
      </c>
      <c r="D86" s="63">
        <v>44942</v>
      </c>
      <c r="E86" s="64">
        <v>45673</v>
      </c>
      <c r="F86" s="64" t="s">
        <v>151</v>
      </c>
      <c r="G86" s="65" t="s">
        <v>152</v>
      </c>
      <c r="H86" s="72">
        <v>19321.86</v>
      </c>
      <c r="I86" s="72">
        <v>231862.39999999999</v>
      </c>
      <c r="J86" s="98" t="s">
        <v>154</v>
      </c>
    </row>
    <row r="87" spans="1:10">
      <c r="A87" s="56" t="s">
        <v>365</v>
      </c>
      <c r="B87" s="56">
        <v>86</v>
      </c>
      <c r="C87" s="56" t="s">
        <v>504</v>
      </c>
      <c r="D87" s="63">
        <v>44967</v>
      </c>
      <c r="E87" s="64">
        <v>45635</v>
      </c>
      <c r="F87" s="64" t="s">
        <v>155</v>
      </c>
      <c r="G87" s="65" t="s">
        <v>156</v>
      </c>
      <c r="H87" s="72">
        <v>21369.3</v>
      </c>
      <c r="I87" s="72">
        <v>213693</v>
      </c>
      <c r="J87" s="99" t="s">
        <v>157</v>
      </c>
    </row>
    <row r="88" spans="1:10">
      <c r="A88" s="56" t="s">
        <v>365</v>
      </c>
      <c r="B88" s="56">
        <v>87</v>
      </c>
      <c r="C88" s="56" t="s">
        <v>505</v>
      </c>
      <c r="D88" s="63">
        <v>44998</v>
      </c>
      <c r="E88" s="64">
        <v>45636</v>
      </c>
      <c r="F88" s="64" t="s">
        <v>155</v>
      </c>
      <c r="G88" s="65" t="s">
        <v>156</v>
      </c>
      <c r="H88" s="72">
        <v>7740.98</v>
      </c>
      <c r="I88" s="72">
        <v>69668.820000000007</v>
      </c>
      <c r="J88" s="98" t="s">
        <v>139</v>
      </c>
    </row>
    <row r="89" spans="1:10">
      <c r="A89" s="56" t="s">
        <v>365</v>
      </c>
      <c r="B89" s="56">
        <v>88</v>
      </c>
      <c r="C89" s="56" t="s">
        <v>506</v>
      </c>
      <c r="D89" s="63">
        <v>44713</v>
      </c>
      <c r="E89" s="64">
        <v>45444</v>
      </c>
      <c r="F89" s="64" t="s">
        <v>507</v>
      </c>
      <c r="G89" s="65" t="s">
        <v>508</v>
      </c>
      <c r="H89" s="72">
        <v>49405.31</v>
      </c>
      <c r="I89" s="72">
        <v>1482139.44</v>
      </c>
      <c r="J89" s="98" t="s">
        <v>509</v>
      </c>
    </row>
    <row r="90" spans="1:10" ht="15" customHeight="1">
      <c r="A90" s="56" t="s">
        <v>365</v>
      </c>
      <c r="B90" s="56">
        <v>89</v>
      </c>
      <c r="C90" s="56" t="s">
        <v>510</v>
      </c>
      <c r="D90" s="63">
        <v>44419</v>
      </c>
      <c r="E90" s="64">
        <v>45788</v>
      </c>
      <c r="F90" s="64" t="s">
        <v>158</v>
      </c>
      <c r="G90" s="65" t="s">
        <v>159</v>
      </c>
      <c r="H90" s="72">
        <v>5104</v>
      </c>
      <c r="I90" s="72">
        <v>76560</v>
      </c>
      <c r="J90" s="98" t="s">
        <v>160</v>
      </c>
    </row>
    <row r="91" spans="1:10" ht="15" customHeight="1">
      <c r="A91" s="56" t="s">
        <v>365</v>
      </c>
      <c r="B91" s="56">
        <v>90</v>
      </c>
      <c r="C91" s="77" t="s">
        <v>511</v>
      </c>
      <c r="D91" s="63">
        <v>45404</v>
      </c>
      <c r="E91" s="64">
        <v>45768</v>
      </c>
      <c r="F91" s="64" t="s">
        <v>161</v>
      </c>
      <c r="G91" s="65" t="s">
        <v>162</v>
      </c>
      <c r="H91" s="72">
        <v>5699.97</v>
      </c>
      <c r="I91" s="72">
        <v>68399.69</v>
      </c>
      <c r="J91" s="98" t="s">
        <v>17</v>
      </c>
    </row>
    <row r="92" spans="1:10">
      <c r="A92" s="56" t="s">
        <v>365</v>
      </c>
      <c r="B92" s="56">
        <v>91</v>
      </c>
      <c r="C92" s="56" t="s">
        <v>512</v>
      </c>
      <c r="D92" s="63">
        <v>45279</v>
      </c>
      <c r="E92" s="64">
        <v>45645</v>
      </c>
      <c r="F92" s="64" t="s">
        <v>163</v>
      </c>
      <c r="G92" s="65" t="s">
        <v>164</v>
      </c>
      <c r="H92" s="72">
        <v>63057.7</v>
      </c>
      <c r="I92" s="72">
        <v>756692.5</v>
      </c>
      <c r="J92" s="98" t="s">
        <v>165</v>
      </c>
    </row>
    <row r="93" spans="1:10">
      <c r="A93" s="56" t="s">
        <v>365</v>
      </c>
      <c r="B93" s="56">
        <v>92</v>
      </c>
      <c r="C93" s="56" t="s">
        <v>513</v>
      </c>
      <c r="D93" s="63">
        <v>45201</v>
      </c>
      <c r="E93" s="64">
        <v>45567</v>
      </c>
      <c r="F93" s="64" t="s">
        <v>166</v>
      </c>
      <c r="G93" s="65" t="s">
        <v>167</v>
      </c>
      <c r="H93" s="72">
        <v>23616</v>
      </c>
      <c r="I93" s="72">
        <v>283392</v>
      </c>
      <c r="J93" s="98" t="s">
        <v>168</v>
      </c>
    </row>
    <row r="94" spans="1:10">
      <c r="A94" s="56" t="s">
        <v>365</v>
      </c>
      <c r="B94" s="56">
        <v>93</v>
      </c>
      <c r="C94" s="56" t="s">
        <v>514</v>
      </c>
      <c r="D94" s="63">
        <v>44929</v>
      </c>
      <c r="E94" s="64">
        <v>45658</v>
      </c>
      <c r="F94" s="64" t="s">
        <v>169</v>
      </c>
      <c r="G94" s="65" t="s">
        <v>170</v>
      </c>
      <c r="H94" s="72">
        <v>18971.490000000002</v>
      </c>
      <c r="I94" s="72">
        <v>227657.99</v>
      </c>
      <c r="J94" s="98" t="s">
        <v>171</v>
      </c>
    </row>
    <row r="95" spans="1:10">
      <c r="A95" s="56" t="s">
        <v>365</v>
      </c>
      <c r="B95" s="56">
        <v>94</v>
      </c>
      <c r="C95" s="56" t="s">
        <v>515</v>
      </c>
      <c r="D95" s="63">
        <v>45238</v>
      </c>
      <c r="E95" s="64">
        <v>45603</v>
      </c>
      <c r="F95" s="64" t="s">
        <v>169</v>
      </c>
      <c r="G95" s="65" t="s">
        <v>170</v>
      </c>
      <c r="H95" s="72">
        <v>17049.96</v>
      </c>
      <c r="I95" s="72">
        <v>204599.52</v>
      </c>
      <c r="J95" s="65" t="s">
        <v>172</v>
      </c>
    </row>
    <row r="96" spans="1:10">
      <c r="A96" s="80" t="s">
        <v>365</v>
      </c>
      <c r="B96" s="56">
        <v>95</v>
      </c>
      <c r="C96" s="80" t="s">
        <v>516</v>
      </c>
      <c r="D96" s="63">
        <v>45096</v>
      </c>
      <c r="E96" s="64">
        <v>45461</v>
      </c>
      <c r="F96" s="64" t="s">
        <v>517</v>
      </c>
      <c r="G96" s="65" t="s">
        <v>518</v>
      </c>
      <c r="H96" s="72">
        <v>218791.2</v>
      </c>
      <c r="I96" s="72">
        <v>2625494.4</v>
      </c>
      <c r="J96" s="65" t="s">
        <v>519</v>
      </c>
    </row>
    <row r="97" spans="1:10">
      <c r="A97" s="56" t="s">
        <v>365</v>
      </c>
      <c r="B97" s="56">
        <v>96</v>
      </c>
      <c r="C97" s="56" t="s">
        <v>520</v>
      </c>
      <c r="D97" s="63">
        <v>45259</v>
      </c>
      <c r="E97" s="64">
        <v>45625</v>
      </c>
      <c r="F97" s="64" t="s">
        <v>173</v>
      </c>
      <c r="G97" s="65" t="s">
        <v>174</v>
      </c>
      <c r="H97" s="72">
        <v>15183.31</v>
      </c>
      <c r="I97" s="72">
        <v>182199.69</v>
      </c>
      <c r="J97" s="65" t="s">
        <v>41</v>
      </c>
    </row>
    <row r="98" spans="1:10">
      <c r="A98" s="56" t="s">
        <v>365</v>
      </c>
      <c r="B98" s="56">
        <v>97</v>
      </c>
      <c r="C98" s="56" t="s">
        <v>521</v>
      </c>
      <c r="D98" s="63">
        <v>45098</v>
      </c>
      <c r="E98" s="64">
        <v>45717</v>
      </c>
      <c r="F98" s="64" t="s">
        <v>175</v>
      </c>
      <c r="G98" s="65" t="s">
        <v>176</v>
      </c>
      <c r="H98" s="72">
        <v>17991.599999999999</v>
      </c>
      <c r="I98" s="72">
        <v>215899.2</v>
      </c>
      <c r="J98" s="65" t="s">
        <v>177</v>
      </c>
    </row>
    <row r="99" spans="1:10">
      <c r="A99" s="56" t="s">
        <v>365</v>
      </c>
      <c r="B99" s="56">
        <v>98</v>
      </c>
      <c r="C99" s="77" t="s">
        <v>522</v>
      </c>
      <c r="D99" s="63">
        <v>44320</v>
      </c>
      <c r="E99" s="64">
        <v>45415</v>
      </c>
      <c r="F99" s="64" t="s">
        <v>523</v>
      </c>
      <c r="G99" s="65" t="s">
        <v>524</v>
      </c>
      <c r="H99" s="72">
        <v>76345.3</v>
      </c>
      <c r="I99" s="72">
        <v>916143.56</v>
      </c>
      <c r="J99" s="65" t="s">
        <v>525</v>
      </c>
    </row>
    <row r="100" spans="1:10">
      <c r="A100" s="56" t="s">
        <v>365</v>
      </c>
      <c r="B100" s="56">
        <v>99</v>
      </c>
      <c r="C100" s="56" t="s">
        <v>526</v>
      </c>
      <c r="D100" s="63">
        <v>44644</v>
      </c>
      <c r="E100" s="64">
        <v>45739</v>
      </c>
      <c r="F100" s="64" t="s">
        <v>178</v>
      </c>
      <c r="G100" s="65" t="s">
        <v>179</v>
      </c>
      <c r="H100" s="72">
        <v>18628.97</v>
      </c>
      <c r="I100" s="72">
        <v>223547.64</v>
      </c>
      <c r="J100" s="65" t="s">
        <v>35</v>
      </c>
    </row>
    <row r="101" spans="1:10">
      <c r="A101" s="56" t="s">
        <v>365</v>
      </c>
      <c r="B101" s="56">
        <v>100</v>
      </c>
      <c r="C101" s="56" t="s">
        <v>527</v>
      </c>
      <c r="D101" s="63">
        <v>45216</v>
      </c>
      <c r="E101" s="64">
        <v>45582</v>
      </c>
      <c r="F101" s="64" t="s">
        <v>180</v>
      </c>
      <c r="G101" s="65" t="s">
        <v>181</v>
      </c>
      <c r="H101" s="72">
        <v>53280</v>
      </c>
      <c r="I101" s="72">
        <v>639360</v>
      </c>
      <c r="J101" s="65" t="s">
        <v>182</v>
      </c>
    </row>
    <row r="102" spans="1:10">
      <c r="A102" s="56" t="s">
        <v>365</v>
      </c>
      <c r="B102" s="56">
        <v>101</v>
      </c>
      <c r="C102" s="56" t="s">
        <v>528</v>
      </c>
      <c r="D102" s="63">
        <v>45201</v>
      </c>
      <c r="E102" s="64">
        <v>45658</v>
      </c>
      <c r="F102" s="64" t="s">
        <v>183</v>
      </c>
      <c r="G102" s="65" t="s">
        <v>184</v>
      </c>
      <c r="H102" s="72">
        <v>76599.12</v>
      </c>
      <c r="I102" s="72">
        <v>1148986.8500000001</v>
      </c>
      <c r="J102" s="65" t="s">
        <v>185</v>
      </c>
    </row>
    <row r="103" spans="1:10">
      <c r="A103" s="56" t="s">
        <v>365</v>
      </c>
      <c r="B103" s="56">
        <v>102</v>
      </c>
      <c r="C103" s="56" t="s">
        <v>529</v>
      </c>
      <c r="D103" s="63">
        <v>45145</v>
      </c>
      <c r="E103" s="64">
        <v>45511</v>
      </c>
      <c r="F103" s="64" t="s">
        <v>530</v>
      </c>
      <c r="G103" s="65" t="s">
        <v>531</v>
      </c>
      <c r="H103" s="72">
        <v>4650</v>
      </c>
      <c r="I103" s="72">
        <v>55800</v>
      </c>
      <c r="J103" s="65" t="s">
        <v>532</v>
      </c>
    </row>
    <row r="104" spans="1:10">
      <c r="A104" s="56" t="s">
        <v>365</v>
      </c>
      <c r="B104" s="56">
        <v>103</v>
      </c>
      <c r="C104" s="56" t="s">
        <v>533</v>
      </c>
      <c r="D104" s="63">
        <v>45068</v>
      </c>
      <c r="E104" s="64">
        <v>45796</v>
      </c>
      <c r="F104" s="64" t="s">
        <v>186</v>
      </c>
      <c r="G104" s="65" t="s">
        <v>187</v>
      </c>
      <c r="H104" s="72">
        <v>186063.74</v>
      </c>
      <c r="I104" s="72">
        <v>2232764.88</v>
      </c>
      <c r="J104" s="65" t="s">
        <v>188</v>
      </c>
    </row>
    <row r="105" spans="1:10">
      <c r="A105" s="56" t="s">
        <v>365</v>
      </c>
      <c r="B105" s="56">
        <v>104</v>
      </c>
      <c r="C105" s="77" t="s">
        <v>534</v>
      </c>
      <c r="D105" s="63">
        <v>44033</v>
      </c>
      <c r="E105" s="64">
        <v>45494</v>
      </c>
      <c r="F105" s="64" t="s">
        <v>535</v>
      </c>
      <c r="G105" s="65" t="s">
        <v>536</v>
      </c>
      <c r="H105" s="72">
        <v>8224.18</v>
      </c>
      <c r="I105" s="72">
        <v>98690.16</v>
      </c>
      <c r="J105" s="65" t="s">
        <v>537</v>
      </c>
    </row>
    <row r="106" spans="1:10" s="105" customFormat="1">
      <c r="A106" s="100" t="s">
        <v>365</v>
      </c>
      <c r="B106" s="56">
        <v>105</v>
      </c>
      <c r="C106" s="100" t="s">
        <v>538</v>
      </c>
      <c r="D106" s="101">
        <v>45054</v>
      </c>
      <c r="E106" s="102">
        <v>45420</v>
      </c>
      <c r="F106" s="102" t="s">
        <v>539</v>
      </c>
      <c r="G106" s="103" t="s">
        <v>540</v>
      </c>
      <c r="H106" s="104">
        <v>48272</v>
      </c>
      <c r="I106" s="104">
        <v>579264</v>
      </c>
      <c r="J106" s="103" t="s">
        <v>541</v>
      </c>
    </row>
    <row r="107" spans="1:10">
      <c r="A107" s="56" t="s">
        <v>365</v>
      </c>
      <c r="B107" s="56">
        <v>106</v>
      </c>
      <c r="C107" s="77" t="s">
        <v>542</v>
      </c>
      <c r="D107" s="63">
        <v>44270</v>
      </c>
      <c r="E107" s="64">
        <v>45426</v>
      </c>
      <c r="F107" s="64" t="s">
        <v>543</v>
      </c>
      <c r="G107" s="65" t="s">
        <v>544</v>
      </c>
      <c r="H107" s="94">
        <v>58882.6</v>
      </c>
      <c r="I107" s="72">
        <v>824356.4</v>
      </c>
      <c r="J107" s="65" t="s">
        <v>545</v>
      </c>
    </row>
    <row r="108" spans="1:10">
      <c r="A108" s="56" t="s">
        <v>365</v>
      </c>
      <c r="B108" s="56">
        <v>107</v>
      </c>
      <c r="C108" s="56" t="s">
        <v>546</v>
      </c>
      <c r="D108" s="63">
        <v>44410</v>
      </c>
      <c r="E108" s="64">
        <v>45501</v>
      </c>
      <c r="F108" s="64" t="s">
        <v>547</v>
      </c>
      <c r="G108" s="65" t="s">
        <v>548</v>
      </c>
      <c r="H108" s="72">
        <v>164719.54</v>
      </c>
      <c r="I108" s="72">
        <v>988317.24</v>
      </c>
      <c r="J108" s="65" t="s">
        <v>549</v>
      </c>
    </row>
    <row r="109" spans="1:10">
      <c r="A109" s="56" t="s">
        <v>365</v>
      </c>
      <c r="B109" s="56">
        <v>108</v>
      </c>
      <c r="C109" s="56" t="s">
        <v>550</v>
      </c>
      <c r="D109" s="63">
        <v>45257</v>
      </c>
      <c r="E109" s="64">
        <v>46200</v>
      </c>
      <c r="F109" s="64" t="s">
        <v>189</v>
      </c>
      <c r="G109" s="65" t="s">
        <v>190</v>
      </c>
      <c r="H109" s="72">
        <v>13099.67</v>
      </c>
      <c r="I109" s="72">
        <v>392989.97</v>
      </c>
      <c r="J109" s="65" t="s">
        <v>191</v>
      </c>
    </row>
    <row r="110" spans="1:10" s="106" customFormat="1">
      <c r="A110" s="56" t="s">
        <v>365</v>
      </c>
      <c r="B110" s="56">
        <v>109</v>
      </c>
      <c r="C110" s="56" t="s">
        <v>551</v>
      </c>
      <c r="D110" s="63">
        <v>45349</v>
      </c>
      <c r="E110" s="64">
        <v>45715</v>
      </c>
      <c r="F110" s="64" t="s">
        <v>192</v>
      </c>
      <c r="G110" s="65" t="s">
        <v>193</v>
      </c>
      <c r="H110" s="72">
        <v>9502.65</v>
      </c>
      <c r="I110" s="72">
        <v>95026.5</v>
      </c>
      <c r="J110" s="65" t="s">
        <v>194</v>
      </c>
    </row>
    <row r="111" spans="1:10">
      <c r="A111" s="56" t="s">
        <v>365</v>
      </c>
      <c r="B111" s="56">
        <v>110</v>
      </c>
      <c r="C111" s="56" t="s">
        <v>552</v>
      </c>
      <c r="D111" s="63">
        <v>45264</v>
      </c>
      <c r="E111" s="64">
        <v>45630</v>
      </c>
      <c r="F111" s="64" t="s">
        <v>195</v>
      </c>
      <c r="G111" s="65" t="s">
        <v>196</v>
      </c>
      <c r="H111" s="72">
        <v>32146.74</v>
      </c>
      <c r="I111" s="72">
        <v>385760.88</v>
      </c>
      <c r="J111" s="65" t="s">
        <v>197</v>
      </c>
    </row>
    <row r="112" spans="1:10">
      <c r="A112" s="56" t="s">
        <v>365</v>
      </c>
      <c r="B112" s="56">
        <v>111</v>
      </c>
      <c r="C112" s="56" t="s">
        <v>553</v>
      </c>
      <c r="D112" s="63">
        <v>45202</v>
      </c>
      <c r="E112" s="64">
        <v>45660</v>
      </c>
      <c r="F112" s="64" t="s">
        <v>198</v>
      </c>
      <c r="G112" s="65" t="s">
        <v>199</v>
      </c>
      <c r="H112" s="72">
        <v>3299.99</v>
      </c>
      <c r="I112" s="72">
        <v>49499.839999999997</v>
      </c>
      <c r="J112" s="65" t="s">
        <v>185</v>
      </c>
    </row>
    <row r="113" spans="1:10" s="106" customFormat="1">
      <c r="A113" s="56" t="s">
        <v>365</v>
      </c>
      <c r="B113" s="56">
        <v>112</v>
      </c>
      <c r="C113" s="56" t="s">
        <v>554</v>
      </c>
      <c r="D113" s="63">
        <v>45294</v>
      </c>
      <c r="E113" s="64">
        <v>45660</v>
      </c>
      <c r="F113" s="64" t="s">
        <v>200</v>
      </c>
      <c r="G113" s="65" t="s">
        <v>201</v>
      </c>
      <c r="H113" s="72">
        <v>18840.53</v>
      </c>
      <c r="I113" s="72">
        <v>226086.47</v>
      </c>
      <c r="J113" s="65" t="s">
        <v>202</v>
      </c>
    </row>
    <row r="114" spans="1:10">
      <c r="A114" s="56" t="s">
        <v>365</v>
      </c>
      <c r="B114" s="56">
        <v>113</v>
      </c>
      <c r="C114" s="77" t="s">
        <v>555</v>
      </c>
      <c r="D114" s="63">
        <v>44232</v>
      </c>
      <c r="E114" s="64">
        <v>45692</v>
      </c>
      <c r="F114" s="64" t="s">
        <v>203</v>
      </c>
      <c r="G114" s="65" t="s">
        <v>204</v>
      </c>
      <c r="H114" s="72">
        <v>7500.54</v>
      </c>
      <c r="I114" s="72">
        <v>90006.48</v>
      </c>
      <c r="J114" s="65" t="s">
        <v>205</v>
      </c>
    </row>
    <row r="115" spans="1:10">
      <c r="A115" s="56" t="s">
        <v>365</v>
      </c>
      <c r="B115" s="56">
        <v>114</v>
      </c>
      <c r="C115" s="56" t="s">
        <v>556</v>
      </c>
      <c r="D115" s="63">
        <v>45098</v>
      </c>
      <c r="E115" s="64">
        <v>45463</v>
      </c>
      <c r="F115" s="64" t="s">
        <v>557</v>
      </c>
      <c r="G115" s="65" t="s">
        <v>558</v>
      </c>
      <c r="H115" s="72">
        <v>14999.95</v>
      </c>
      <c r="I115" s="72">
        <v>179999.4</v>
      </c>
      <c r="J115" s="65" t="s">
        <v>559</v>
      </c>
    </row>
    <row r="116" spans="1:10">
      <c r="A116" s="56" t="s">
        <v>365</v>
      </c>
      <c r="B116" s="56">
        <v>115</v>
      </c>
      <c r="C116" s="56" t="s">
        <v>560</v>
      </c>
      <c r="D116" s="63">
        <v>45194</v>
      </c>
      <c r="E116" s="64">
        <v>45560</v>
      </c>
      <c r="F116" s="64" t="s">
        <v>206</v>
      </c>
      <c r="G116" s="65" t="s">
        <v>207</v>
      </c>
      <c r="H116" s="72">
        <v>7112.48</v>
      </c>
      <c r="I116" s="72">
        <v>85349.83</v>
      </c>
      <c r="J116" s="65" t="s">
        <v>208</v>
      </c>
    </row>
    <row r="117" spans="1:10">
      <c r="A117" s="56" t="s">
        <v>365</v>
      </c>
      <c r="B117" s="56">
        <v>116</v>
      </c>
      <c r="C117" s="56" t="s">
        <v>561</v>
      </c>
      <c r="D117" s="63">
        <v>45145</v>
      </c>
      <c r="E117" s="64">
        <v>45511</v>
      </c>
      <c r="F117" s="64" t="s">
        <v>562</v>
      </c>
      <c r="G117" s="65" t="s">
        <v>563</v>
      </c>
      <c r="H117" s="72">
        <v>5800</v>
      </c>
      <c r="I117" s="72">
        <v>69600</v>
      </c>
      <c r="J117" s="65" t="s">
        <v>564</v>
      </c>
    </row>
    <row r="118" spans="1:10">
      <c r="A118" s="56" t="s">
        <v>365</v>
      </c>
      <c r="B118" s="56">
        <v>117</v>
      </c>
      <c r="C118" s="56" t="s">
        <v>565</v>
      </c>
      <c r="D118" s="63">
        <v>45077</v>
      </c>
      <c r="E118" s="64">
        <v>45458</v>
      </c>
      <c r="F118" s="64" t="s">
        <v>566</v>
      </c>
      <c r="G118" s="65" t="s">
        <v>567</v>
      </c>
      <c r="H118" s="72">
        <v>6209.1</v>
      </c>
      <c r="I118" s="72">
        <v>74509.2</v>
      </c>
      <c r="J118" s="65" t="s">
        <v>77</v>
      </c>
    </row>
    <row r="119" spans="1:10">
      <c r="A119" s="56" t="s">
        <v>365</v>
      </c>
      <c r="B119" s="56">
        <v>118</v>
      </c>
      <c r="C119" s="56" t="s">
        <v>568</v>
      </c>
      <c r="D119" s="63">
        <v>45355</v>
      </c>
      <c r="E119" s="64">
        <v>45719</v>
      </c>
      <c r="F119" s="64" t="s">
        <v>209</v>
      </c>
      <c r="G119" s="65" t="s">
        <v>210</v>
      </c>
      <c r="H119" s="72">
        <v>15872.52</v>
      </c>
      <c r="I119" s="72">
        <v>190470.24</v>
      </c>
      <c r="J119" s="65" t="s">
        <v>211</v>
      </c>
    </row>
    <row r="120" spans="1:10">
      <c r="A120" s="56" t="s">
        <v>365</v>
      </c>
      <c r="B120" s="56">
        <v>119</v>
      </c>
      <c r="C120" s="56" t="s">
        <v>569</v>
      </c>
      <c r="D120" s="63">
        <v>45222</v>
      </c>
      <c r="E120" s="64">
        <v>45588</v>
      </c>
      <c r="F120" s="64" t="s">
        <v>212</v>
      </c>
      <c r="G120" s="72" t="s">
        <v>213</v>
      </c>
      <c r="H120" s="72">
        <v>6283.32</v>
      </c>
      <c r="I120" s="72">
        <v>75399.839999999997</v>
      </c>
      <c r="J120" s="65" t="s">
        <v>214</v>
      </c>
    </row>
    <row r="121" spans="1:10">
      <c r="A121" s="56" t="s">
        <v>365</v>
      </c>
      <c r="B121" s="56">
        <v>120</v>
      </c>
      <c r="C121" s="56" t="s">
        <v>570</v>
      </c>
      <c r="D121" s="63">
        <v>45077</v>
      </c>
      <c r="E121" s="64">
        <v>45458</v>
      </c>
      <c r="F121" s="64" t="s">
        <v>566</v>
      </c>
      <c r="G121" s="65" t="s">
        <v>567</v>
      </c>
      <c r="H121" s="72">
        <v>208791.66</v>
      </c>
      <c r="I121" s="72">
        <v>2505499.92</v>
      </c>
      <c r="J121" s="65" t="s">
        <v>571</v>
      </c>
    </row>
    <row r="122" spans="1:10">
      <c r="A122" s="56" t="s">
        <v>365</v>
      </c>
      <c r="B122" s="56">
        <v>121</v>
      </c>
      <c r="C122" s="77" t="s">
        <v>572</v>
      </c>
      <c r="D122" s="63">
        <v>44320</v>
      </c>
      <c r="E122" s="64">
        <v>45780</v>
      </c>
      <c r="F122" s="64" t="s">
        <v>215</v>
      </c>
      <c r="G122" s="65" t="s">
        <v>216</v>
      </c>
      <c r="H122" s="72">
        <v>19784.16</v>
      </c>
      <c r="I122" s="72">
        <v>237409.92000000001</v>
      </c>
      <c r="J122" s="65" t="s">
        <v>217</v>
      </c>
    </row>
    <row r="123" spans="1:10">
      <c r="A123" s="56" t="s">
        <v>365</v>
      </c>
      <c r="B123" s="56">
        <v>122</v>
      </c>
      <c r="C123" s="56" t="s">
        <v>573</v>
      </c>
      <c r="D123" s="63">
        <v>45371</v>
      </c>
      <c r="E123" s="64">
        <v>45828</v>
      </c>
      <c r="F123" s="64" t="s">
        <v>218</v>
      </c>
      <c r="G123" s="65" t="s">
        <v>216</v>
      </c>
      <c r="H123" s="72">
        <v>53099.74</v>
      </c>
      <c r="I123" s="72">
        <v>796496.1</v>
      </c>
      <c r="J123" s="65" t="s">
        <v>219</v>
      </c>
    </row>
    <row r="124" spans="1:10">
      <c r="A124" s="56" t="s">
        <v>365</v>
      </c>
      <c r="B124" s="56">
        <v>123</v>
      </c>
      <c r="C124" s="56" t="s">
        <v>574</v>
      </c>
      <c r="D124" s="63">
        <v>45392</v>
      </c>
      <c r="E124" s="64">
        <v>45758</v>
      </c>
      <c r="F124" s="64" t="s">
        <v>220</v>
      </c>
      <c r="G124" s="65" t="s">
        <v>221</v>
      </c>
      <c r="H124" s="72">
        <v>20699.7</v>
      </c>
      <c r="I124" s="72">
        <v>248396.4</v>
      </c>
      <c r="J124" s="65" t="s">
        <v>17</v>
      </c>
    </row>
    <row r="125" spans="1:10">
      <c r="A125" s="71" t="s">
        <v>365</v>
      </c>
      <c r="B125" s="71"/>
      <c r="C125" s="71" t="s">
        <v>575</v>
      </c>
      <c r="D125" s="63">
        <v>45371</v>
      </c>
      <c r="E125" s="64">
        <v>45735</v>
      </c>
      <c r="F125" s="64"/>
      <c r="G125" s="65"/>
      <c r="H125" s="72"/>
      <c r="I125" s="72"/>
      <c r="J125" s="65"/>
    </row>
    <row r="126" spans="1:10">
      <c r="A126" s="56" t="s">
        <v>365</v>
      </c>
      <c r="B126" s="56"/>
      <c r="C126" s="77" t="s">
        <v>576</v>
      </c>
      <c r="D126" s="63">
        <v>44025</v>
      </c>
      <c r="E126" s="64">
        <v>45850</v>
      </c>
      <c r="F126" s="64" t="s">
        <v>231</v>
      </c>
      <c r="G126" s="65" t="s">
        <v>577</v>
      </c>
      <c r="H126" s="72" t="s">
        <v>578</v>
      </c>
      <c r="I126" s="72"/>
      <c r="J126" s="65" t="s">
        <v>233</v>
      </c>
    </row>
    <row r="127" spans="1:10">
      <c r="A127" s="56" t="s">
        <v>365</v>
      </c>
      <c r="B127" s="56"/>
      <c r="C127" s="56" t="s">
        <v>579</v>
      </c>
      <c r="D127" s="63">
        <v>44963</v>
      </c>
      <c r="E127" s="64">
        <v>45327</v>
      </c>
      <c r="F127" s="64"/>
      <c r="G127" s="65"/>
      <c r="H127" s="72"/>
      <c r="I127" s="72"/>
      <c r="J127" s="65"/>
    </row>
    <row r="128" spans="1:10">
      <c r="A128" s="56" t="s">
        <v>365</v>
      </c>
      <c r="B128" s="56"/>
      <c r="C128" s="77" t="s">
        <v>580</v>
      </c>
      <c r="D128" s="63">
        <v>44964</v>
      </c>
      <c r="E128" s="64">
        <v>45328</v>
      </c>
      <c r="F128" s="64"/>
      <c r="G128" s="65"/>
      <c r="H128" s="72"/>
      <c r="I128" s="72"/>
      <c r="J128" s="65"/>
    </row>
    <row r="129" spans="1:10">
      <c r="A129" s="56" t="s">
        <v>365</v>
      </c>
      <c r="B129" s="56"/>
      <c r="C129" s="56" t="s">
        <v>581</v>
      </c>
      <c r="D129" s="63">
        <v>44013</v>
      </c>
      <c r="E129" s="64">
        <v>45077</v>
      </c>
      <c r="F129" s="64"/>
      <c r="G129" s="65"/>
      <c r="H129" s="72"/>
      <c r="I129" s="72"/>
      <c r="J129" s="65"/>
    </row>
    <row r="130" spans="1:10">
      <c r="A130" s="56" t="s">
        <v>365</v>
      </c>
      <c r="B130" s="56"/>
      <c r="C130" s="56" t="s">
        <v>582</v>
      </c>
      <c r="D130" s="63">
        <v>44573</v>
      </c>
      <c r="E130" s="64">
        <v>44937</v>
      </c>
      <c r="F130" s="64"/>
      <c r="G130" s="65"/>
      <c r="H130" s="72"/>
      <c r="I130" s="72"/>
      <c r="J130" s="65"/>
    </row>
    <row r="131" spans="1:10">
      <c r="A131" s="56"/>
      <c r="B131" s="56"/>
      <c r="C131" s="56"/>
      <c r="D131" s="63"/>
      <c r="E131" s="64"/>
      <c r="F131" s="64"/>
      <c r="G131" s="65"/>
      <c r="H131" s="65"/>
      <c r="I131" s="65"/>
      <c r="J131" s="65"/>
    </row>
    <row r="132" spans="1:10">
      <c r="A132" s="56"/>
      <c r="B132" s="56"/>
      <c r="C132" s="56"/>
      <c r="D132" s="63"/>
      <c r="E132" s="64"/>
      <c r="F132" s="64"/>
      <c r="G132" s="65"/>
      <c r="H132" s="65"/>
      <c r="I132" s="65"/>
      <c r="J132" s="65"/>
    </row>
    <row r="133" spans="1:10">
      <c r="A133" s="56"/>
      <c r="B133" s="56"/>
      <c r="C133" s="56"/>
      <c r="D133" s="63"/>
      <c r="E133" s="64"/>
      <c r="F133" s="64"/>
      <c r="G133" s="65"/>
      <c r="H133" s="65"/>
      <c r="I133" s="65"/>
      <c r="J133" s="65"/>
    </row>
    <row r="134" spans="1:10">
      <c r="A134" s="56"/>
      <c r="B134" s="56"/>
      <c r="C134" s="56"/>
      <c r="D134" s="63"/>
      <c r="E134" s="64"/>
      <c r="F134" s="64"/>
      <c r="G134" s="65"/>
      <c r="H134" s="65"/>
      <c r="I134" s="65"/>
      <c r="J134" s="65"/>
    </row>
    <row r="135" spans="1:10">
      <c r="A135" s="56"/>
      <c r="B135" s="56"/>
      <c r="C135" s="56"/>
      <c r="D135" s="63"/>
      <c r="E135" s="64"/>
      <c r="F135" s="64"/>
      <c r="G135" s="65"/>
      <c r="H135" s="65"/>
      <c r="I135" s="65"/>
      <c r="J135" s="65"/>
    </row>
    <row r="136" spans="1:10">
      <c r="A136" s="56"/>
      <c r="B136" s="56"/>
      <c r="C136" s="56"/>
      <c r="D136" s="63"/>
      <c r="E136" s="64"/>
      <c r="F136" s="64"/>
      <c r="G136" s="65"/>
      <c r="H136" s="65"/>
      <c r="I136" s="65"/>
      <c r="J136" s="65"/>
    </row>
    <row r="137" spans="1:10">
      <c r="A137" s="56"/>
      <c r="B137" s="56"/>
      <c r="C137" s="56"/>
      <c r="D137" s="63"/>
      <c r="E137" s="64"/>
      <c r="F137" s="64"/>
      <c r="G137" s="65"/>
      <c r="H137" s="65"/>
      <c r="I137" s="65"/>
      <c r="J137" s="65"/>
    </row>
    <row r="138" spans="1:10">
      <c r="A138" s="56"/>
      <c r="B138" s="56"/>
      <c r="C138" s="56"/>
      <c r="D138" s="63"/>
      <c r="E138" s="64"/>
      <c r="F138" s="64"/>
      <c r="G138" s="65"/>
      <c r="H138" s="65"/>
      <c r="I138" s="65"/>
      <c r="J138" s="65"/>
    </row>
    <row r="139" spans="1:10">
      <c r="A139" s="56"/>
      <c r="B139" s="56"/>
      <c r="C139" s="56"/>
      <c r="D139" s="63"/>
      <c r="E139" s="64"/>
      <c r="F139" s="64"/>
      <c r="G139" s="65"/>
      <c r="H139" s="65"/>
      <c r="I139" s="65"/>
      <c r="J139" s="65"/>
    </row>
    <row r="140" spans="1:10">
      <c r="A140" s="56"/>
      <c r="B140" s="56"/>
      <c r="C140" s="56"/>
      <c r="D140" s="63"/>
      <c r="E140" s="64"/>
      <c r="F140" s="64"/>
      <c r="G140" s="65"/>
      <c r="H140" s="65"/>
      <c r="I140" s="65"/>
      <c r="J140" s="65"/>
    </row>
    <row r="141" spans="1:10">
      <c r="A141" s="56"/>
      <c r="B141" s="56"/>
      <c r="C141" s="56"/>
      <c r="D141" s="63"/>
      <c r="E141" s="64"/>
      <c r="F141" s="64"/>
      <c r="G141" s="65"/>
      <c r="H141" s="65"/>
      <c r="I141" s="65"/>
      <c r="J141" s="65"/>
    </row>
    <row r="142" spans="1:10">
      <c r="A142" s="56"/>
      <c r="B142" s="56"/>
      <c r="C142" s="56"/>
      <c r="D142" s="63"/>
      <c r="E142" s="64"/>
      <c r="F142" s="64"/>
      <c r="G142" s="65"/>
      <c r="H142" s="65"/>
      <c r="I142" s="65"/>
      <c r="J142" s="65"/>
    </row>
    <row r="143" spans="1:10">
      <c r="A143" s="56"/>
      <c r="B143" s="56"/>
      <c r="C143" s="56"/>
      <c r="D143" s="63"/>
      <c r="E143" s="64"/>
      <c r="F143" s="64"/>
      <c r="G143" s="65"/>
      <c r="H143" s="65"/>
      <c r="I143" s="65"/>
      <c r="J143" s="65"/>
    </row>
    <row r="144" spans="1:10">
      <c r="A144" s="56"/>
      <c r="B144" s="56"/>
      <c r="C144" s="56"/>
      <c r="D144" s="63"/>
      <c r="E144" s="64"/>
      <c r="F144" s="64"/>
      <c r="G144" s="65"/>
      <c r="H144" s="65"/>
      <c r="I144" s="65"/>
      <c r="J144" s="65"/>
    </row>
    <row r="145" spans="1:10">
      <c r="A145" s="56"/>
      <c r="B145" s="56"/>
      <c r="C145" s="56"/>
      <c r="D145" s="63"/>
      <c r="E145" s="64"/>
      <c r="F145" s="64"/>
      <c r="G145" s="65"/>
      <c r="H145" s="65"/>
      <c r="I145" s="65"/>
      <c r="J145" s="65"/>
    </row>
    <row r="146" spans="1:10">
      <c r="A146" s="56"/>
      <c r="B146" s="56"/>
      <c r="C146" s="56"/>
      <c r="D146" s="63"/>
      <c r="E146" s="64"/>
      <c r="F146" s="64"/>
      <c r="G146" s="65"/>
      <c r="H146" s="65"/>
      <c r="I146" s="65"/>
      <c r="J146" s="65"/>
    </row>
    <row r="147" spans="1:10">
      <c r="A147" s="56"/>
      <c r="B147" s="56"/>
      <c r="C147" s="56"/>
      <c r="D147" s="63"/>
      <c r="E147" s="64"/>
      <c r="F147" s="64"/>
      <c r="G147" s="65"/>
      <c r="H147" s="65"/>
      <c r="I147" s="65"/>
      <c r="J147" s="65"/>
    </row>
    <row r="148" spans="1:10">
      <c r="A148" s="56"/>
      <c r="B148" s="56"/>
      <c r="C148" s="56"/>
      <c r="D148" s="63"/>
      <c r="E148" s="64"/>
      <c r="F148" s="64"/>
      <c r="G148" s="65"/>
      <c r="H148" s="65"/>
      <c r="I148" s="65"/>
      <c r="J148" s="65"/>
    </row>
    <row r="149" spans="1:10">
      <c r="A149" s="56"/>
      <c r="B149" s="56"/>
      <c r="C149" s="56"/>
      <c r="D149" s="63"/>
      <c r="E149" s="64"/>
      <c r="F149" s="64"/>
      <c r="G149" s="65"/>
      <c r="H149" s="65"/>
      <c r="I149" s="65"/>
      <c r="J149" s="65"/>
    </row>
    <row r="150" spans="1:10">
      <c r="A150" s="56"/>
      <c r="B150" s="56"/>
      <c r="C150" s="56"/>
      <c r="D150" s="63"/>
      <c r="E150" s="64"/>
      <c r="F150" s="64"/>
      <c r="G150" s="65"/>
      <c r="H150" s="65"/>
      <c r="I150" s="65"/>
      <c r="J150" s="65"/>
    </row>
    <row r="151" spans="1:10">
      <c r="A151" s="56"/>
      <c r="B151" s="56"/>
      <c r="C151" s="56"/>
      <c r="D151" s="63"/>
      <c r="E151" s="64"/>
      <c r="F151" s="64"/>
      <c r="G151" s="65"/>
      <c r="H151" s="65"/>
      <c r="I151" s="65"/>
      <c r="J151" s="65"/>
    </row>
    <row r="152" spans="1:10">
      <c r="A152" s="56"/>
      <c r="B152" s="56"/>
      <c r="C152" s="56"/>
      <c r="D152" s="63"/>
      <c r="E152" s="64"/>
      <c r="F152" s="64"/>
      <c r="G152" s="65"/>
      <c r="H152" s="65"/>
      <c r="I152" s="65"/>
      <c r="J152" s="65"/>
    </row>
    <row r="153" spans="1:10">
      <c r="A153" s="56"/>
      <c r="B153" s="56"/>
      <c r="C153" s="56"/>
      <c r="D153" s="63"/>
      <c r="E153" s="64"/>
      <c r="F153" s="64"/>
      <c r="G153" s="65"/>
      <c r="H153" s="65"/>
      <c r="I153" s="65"/>
      <c r="J153" s="65"/>
    </row>
    <row r="154" spans="1:10">
      <c r="A154" s="56"/>
      <c r="B154" s="56"/>
      <c r="C154" s="56"/>
      <c r="D154" s="63"/>
      <c r="E154" s="64"/>
      <c r="F154" s="64"/>
      <c r="G154" s="65"/>
      <c r="H154" s="65"/>
      <c r="I154" s="65"/>
      <c r="J154" s="65"/>
    </row>
    <row r="155" spans="1:10">
      <c r="A155" s="56"/>
      <c r="B155" s="56"/>
      <c r="C155" s="56"/>
      <c r="D155" s="63"/>
      <c r="E155" s="64"/>
      <c r="F155" s="64"/>
      <c r="G155" s="65"/>
      <c r="H155" s="65"/>
      <c r="I155" s="65"/>
      <c r="J155" s="65"/>
    </row>
    <row r="156" spans="1:10">
      <c r="A156" s="56"/>
      <c r="B156" s="56"/>
      <c r="C156" s="56"/>
      <c r="D156" s="63"/>
      <c r="E156" s="64"/>
      <c r="F156" s="64"/>
      <c r="G156" s="65"/>
      <c r="H156" s="65"/>
      <c r="I156" s="65"/>
      <c r="J156" s="65"/>
    </row>
    <row r="157" spans="1:10">
      <c r="A157" s="56"/>
      <c r="B157" s="56"/>
      <c r="C157" s="56"/>
      <c r="D157" s="63"/>
      <c r="E157" s="64"/>
      <c r="F157" s="64"/>
      <c r="G157" s="65"/>
      <c r="H157" s="65"/>
      <c r="I157" s="65"/>
      <c r="J157" s="65"/>
    </row>
    <row r="158" spans="1:10">
      <c r="A158" s="56"/>
      <c r="B158" s="56"/>
      <c r="C158" s="56"/>
      <c r="D158" s="63"/>
      <c r="E158" s="64"/>
      <c r="F158" s="64"/>
      <c r="G158" s="65"/>
      <c r="H158" s="65"/>
      <c r="I158" s="65"/>
      <c r="J158" s="65"/>
    </row>
    <row r="159" spans="1:10">
      <c r="A159" s="56"/>
      <c r="B159" s="56"/>
      <c r="C159" s="56"/>
      <c r="D159" s="63"/>
      <c r="E159" s="64"/>
      <c r="F159" s="64"/>
      <c r="G159" s="65"/>
      <c r="H159" s="65"/>
      <c r="I159" s="65"/>
      <c r="J159" s="65"/>
    </row>
    <row r="160" spans="1:10">
      <c r="A160" s="56"/>
      <c r="B160" s="56"/>
      <c r="C160" s="56"/>
      <c r="D160" s="63"/>
      <c r="E160" s="64"/>
      <c r="F160" s="64"/>
      <c r="G160" s="65"/>
      <c r="H160" s="65"/>
      <c r="I160" s="65"/>
      <c r="J160" s="65"/>
    </row>
    <row r="161" spans="1:10">
      <c r="A161" s="56"/>
      <c r="B161" s="56"/>
      <c r="C161" s="56"/>
      <c r="D161" s="63"/>
      <c r="E161" s="64"/>
      <c r="F161" s="64"/>
      <c r="G161" s="65"/>
      <c r="H161" s="65"/>
      <c r="I161" s="65"/>
      <c r="J161" s="65"/>
    </row>
    <row r="162" spans="1:10">
      <c r="A162" s="56"/>
      <c r="B162" s="56"/>
      <c r="C162" s="56"/>
      <c r="D162" s="63"/>
      <c r="E162" s="64"/>
      <c r="F162" s="64"/>
      <c r="G162" s="65"/>
      <c r="H162" s="65"/>
      <c r="I162" s="65"/>
      <c r="J162" s="65"/>
    </row>
    <row r="163" spans="1:10">
      <c r="A163" s="56"/>
      <c r="B163" s="56"/>
      <c r="C163" s="56"/>
      <c r="D163" s="63"/>
      <c r="E163" s="64"/>
      <c r="F163" s="64"/>
      <c r="G163" s="65"/>
      <c r="H163" s="65"/>
      <c r="I163" s="65"/>
      <c r="J163" s="65"/>
    </row>
    <row r="164" spans="1:10">
      <c r="A164" s="56"/>
      <c r="B164" s="56"/>
      <c r="C164" s="56"/>
      <c r="D164" s="63"/>
      <c r="E164" s="64"/>
      <c r="F164" s="64"/>
      <c r="G164" s="65"/>
      <c r="H164" s="65"/>
      <c r="I164" s="65"/>
      <c r="J164" s="65"/>
    </row>
    <row r="165" spans="1:10">
      <c r="A165" s="56"/>
      <c r="B165" s="56"/>
      <c r="C165" s="56"/>
      <c r="D165" s="63"/>
      <c r="E165" s="64"/>
      <c r="F165" s="64"/>
      <c r="G165" s="65"/>
      <c r="H165" s="65"/>
      <c r="I165" s="65"/>
      <c r="J165" s="65"/>
    </row>
    <row r="166" spans="1:10">
      <c r="A166" s="56"/>
      <c r="B166" s="56"/>
      <c r="C166" s="56"/>
      <c r="D166" s="63"/>
      <c r="E166" s="64"/>
      <c r="F166" s="64"/>
      <c r="G166" s="65"/>
      <c r="H166" s="65"/>
      <c r="I166" s="65"/>
      <c r="J166" s="65"/>
    </row>
    <row r="167" spans="1:10">
      <c r="A167" s="56"/>
      <c r="B167" s="56"/>
      <c r="C167" s="56"/>
      <c r="D167" s="63"/>
      <c r="E167" s="64"/>
      <c r="F167" s="64"/>
      <c r="G167" s="65"/>
      <c r="H167" s="65"/>
      <c r="I167" s="65"/>
      <c r="J167" s="65"/>
    </row>
    <row r="168" spans="1:10">
      <c r="A168" s="56"/>
      <c r="B168" s="56"/>
      <c r="C168" s="56"/>
      <c r="D168" s="63"/>
      <c r="E168" s="64"/>
      <c r="F168" s="64"/>
      <c r="G168" s="65"/>
      <c r="H168" s="65"/>
      <c r="I168" s="65"/>
      <c r="J168" s="65"/>
    </row>
    <row r="169" spans="1:10">
      <c r="A169" s="56"/>
      <c r="B169" s="56"/>
      <c r="C169" s="56"/>
      <c r="D169" s="63"/>
      <c r="E169" s="64"/>
      <c r="F169" s="64"/>
      <c r="G169" s="65"/>
      <c r="H169" s="65"/>
      <c r="I169" s="65"/>
      <c r="J169" s="65"/>
    </row>
    <row r="170" spans="1:10">
      <c r="A170" s="56"/>
      <c r="B170" s="56"/>
      <c r="C170" s="56"/>
      <c r="D170" s="63"/>
      <c r="E170" s="64"/>
      <c r="F170" s="64"/>
      <c r="G170" s="65"/>
      <c r="H170" s="65"/>
      <c r="I170" s="65"/>
      <c r="J170" s="65"/>
    </row>
    <row r="171" spans="1:10">
      <c r="A171" s="56"/>
      <c r="B171" s="56"/>
      <c r="C171" s="56"/>
      <c r="D171" s="63"/>
      <c r="E171" s="64"/>
      <c r="F171" s="64"/>
      <c r="G171" s="65"/>
      <c r="H171" s="65"/>
      <c r="I171" s="65"/>
      <c r="J171" s="65"/>
    </row>
    <row r="172" spans="1:10">
      <c r="A172" s="56"/>
      <c r="B172" s="56"/>
      <c r="C172" s="56"/>
      <c r="D172" s="63"/>
      <c r="E172" s="64"/>
      <c r="F172" s="64"/>
      <c r="G172" s="65"/>
      <c r="H172" s="65"/>
      <c r="I172" s="65"/>
      <c r="J172" s="65"/>
    </row>
    <row r="173" spans="1:10">
      <c r="A173" s="56"/>
      <c r="B173" s="56"/>
      <c r="C173" s="56"/>
      <c r="D173" s="63"/>
      <c r="E173" s="64"/>
      <c r="F173" s="64"/>
      <c r="G173" s="65"/>
      <c r="H173" s="65"/>
      <c r="I173" s="65"/>
      <c r="J173" s="65"/>
    </row>
    <row r="174" spans="1:10">
      <c r="A174" s="56"/>
      <c r="B174" s="56"/>
      <c r="C174" s="56"/>
      <c r="D174" s="63"/>
      <c r="E174" s="64"/>
      <c r="F174" s="64"/>
      <c r="G174" s="65"/>
      <c r="H174" s="65"/>
      <c r="I174" s="65"/>
      <c r="J174" s="65"/>
    </row>
    <row r="175" spans="1:10">
      <c r="A175" s="56"/>
      <c r="B175" s="56"/>
      <c r="C175" s="56"/>
      <c r="D175" s="63"/>
      <c r="E175" s="64"/>
      <c r="F175" s="64"/>
      <c r="G175" s="65"/>
      <c r="H175" s="65"/>
      <c r="I175" s="65"/>
      <c r="J175" s="65"/>
    </row>
    <row r="176" spans="1:10">
      <c r="A176" s="56"/>
      <c r="B176" s="56"/>
      <c r="C176" s="56"/>
      <c r="D176" s="63"/>
      <c r="E176" s="64"/>
      <c r="F176" s="64"/>
      <c r="G176" s="65"/>
      <c r="H176" s="65"/>
      <c r="I176" s="65"/>
      <c r="J176" s="65"/>
    </row>
    <row r="177" spans="1:10">
      <c r="A177" s="56"/>
      <c r="B177" s="56"/>
      <c r="C177" s="56"/>
      <c r="D177" s="63"/>
      <c r="E177" s="64"/>
      <c r="F177" s="64"/>
      <c r="G177" s="65"/>
      <c r="H177" s="65"/>
      <c r="I177" s="65"/>
      <c r="J177" s="65"/>
    </row>
    <row r="178" spans="1:10">
      <c r="A178" s="56"/>
      <c r="B178" s="56"/>
      <c r="C178" s="56"/>
      <c r="D178" s="63"/>
      <c r="E178" s="64"/>
      <c r="F178" s="64"/>
      <c r="G178" s="65"/>
      <c r="H178" s="65"/>
      <c r="I178" s="65"/>
      <c r="J178" s="65"/>
    </row>
    <row r="179" spans="1:10">
      <c r="A179" s="56"/>
      <c r="B179" s="56"/>
      <c r="C179" s="56"/>
      <c r="D179" s="63"/>
      <c r="E179" s="64"/>
      <c r="F179" s="64"/>
      <c r="G179" s="65"/>
      <c r="H179" s="65"/>
      <c r="I179" s="65"/>
      <c r="J179" s="65"/>
    </row>
    <row r="180" spans="1:10">
      <c r="A180" s="56"/>
      <c r="B180" s="56"/>
      <c r="C180" s="56"/>
      <c r="D180" s="63"/>
      <c r="E180" s="64"/>
      <c r="F180" s="64"/>
      <c r="G180" s="65"/>
      <c r="H180" s="65"/>
      <c r="I180" s="65"/>
      <c r="J180" s="65"/>
    </row>
    <row r="181" spans="1:10">
      <c r="A181" s="56"/>
      <c r="B181" s="56"/>
      <c r="C181" s="56"/>
      <c r="D181" s="63"/>
      <c r="E181" s="64"/>
      <c r="F181" s="64"/>
      <c r="G181" s="65"/>
      <c r="H181" s="65"/>
      <c r="I181" s="65"/>
      <c r="J181" s="65"/>
    </row>
    <row r="182" spans="1:10">
      <c r="A182" s="56"/>
      <c r="B182" s="56"/>
      <c r="C182" s="56"/>
      <c r="D182" s="63"/>
      <c r="E182" s="64"/>
      <c r="F182" s="64"/>
      <c r="G182" s="65"/>
      <c r="H182" s="65"/>
      <c r="I182" s="65"/>
      <c r="J182" s="65"/>
    </row>
    <row r="183" spans="1:10">
      <c r="A183" s="56"/>
      <c r="B183" s="56"/>
      <c r="C183" s="56"/>
      <c r="D183" s="63"/>
      <c r="E183" s="64"/>
      <c r="F183" s="64"/>
      <c r="G183" s="65"/>
      <c r="H183" s="65"/>
      <c r="I183" s="65"/>
      <c r="J183" s="65"/>
    </row>
    <row r="184" spans="1:10">
      <c r="A184" s="56"/>
      <c r="B184" s="56"/>
      <c r="C184" s="56"/>
      <c r="D184" s="63"/>
      <c r="E184" s="64"/>
      <c r="F184" s="64"/>
      <c r="G184" s="65"/>
      <c r="H184" s="65"/>
      <c r="I184" s="65"/>
      <c r="J184" s="65"/>
    </row>
    <row r="185" spans="1:10">
      <c r="A185" s="56"/>
      <c r="B185" s="56"/>
      <c r="C185" s="56"/>
      <c r="D185" s="63"/>
      <c r="E185" s="64"/>
      <c r="F185" s="64"/>
      <c r="G185" s="65"/>
      <c r="H185" s="65"/>
      <c r="I185" s="65"/>
      <c r="J185" s="65"/>
    </row>
    <row r="186" spans="1:10">
      <c r="A186" s="56"/>
      <c r="B186" s="56"/>
      <c r="C186" s="56"/>
      <c r="D186" s="63"/>
      <c r="E186" s="64"/>
      <c r="F186" s="64"/>
      <c r="G186" s="65"/>
      <c r="H186" s="65"/>
      <c r="I186" s="65"/>
      <c r="J186" s="65"/>
    </row>
    <row r="187" spans="1:10">
      <c r="A187" s="56"/>
      <c r="B187" s="56"/>
      <c r="C187" s="56"/>
      <c r="D187" s="63"/>
      <c r="E187" s="64"/>
      <c r="F187" s="64"/>
      <c r="G187" s="65"/>
      <c r="H187" s="65"/>
      <c r="I187" s="65"/>
      <c r="J187" s="65"/>
    </row>
    <row r="188" spans="1:10">
      <c r="A188" s="56"/>
      <c r="B188" s="56"/>
      <c r="C188" s="56"/>
      <c r="D188" s="63"/>
      <c r="E188" s="64"/>
      <c r="F188" s="64"/>
      <c r="G188" s="65"/>
      <c r="H188" s="65"/>
      <c r="I188" s="65"/>
      <c r="J188" s="65"/>
    </row>
    <row r="189" spans="1:10">
      <c r="A189" s="56"/>
      <c r="B189" s="56"/>
      <c r="C189" s="56"/>
      <c r="D189" s="63"/>
      <c r="E189" s="64"/>
      <c r="F189" s="64"/>
      <c r="G189" s="65"/>
      <c r="H189" s="65"/>
      <c r="I189" s="65"/>
      <c r="J189" s="65"/>
    </row>
    <row r="190" spans="1:10">
      <c r="A190" s="56"/>
      <c r="B190" s="56"/>
      <c r="C190" s="56"/>
      <c r="D190" s="63"/>
      <c r="E190" s="64"/>
      <c r="F190" s="64"/>
      <c r="G190" s="65"/>
      <c r="H190" s="65"/>
      <c r="I190" s="65"/>
      <c r="J190" s="65"/>
    </row>
    <row r="191" spans="1:10">
      <c r="A191" s="56"/>
      <c r="B191" s="56"/>
      <c r="C191" s="56"/>
      <c r="D191" s="63"/>
      <c r="E191" s="64"/>
      <c r="F191" s="64"/>
      <c r="G191" s="65"/>
      <c r="H191" s="65"/>
      <c r="I191" s="65"/>
      <c r="J191" s="65"/>
    </row>
    <row r="192" spans="1:10">
      <c r="A192" s="56"/>
      <c r="B192" s="56"/>
      <c r="C192" s="56"/>
      <c r="D192" s="63"/>
      <c r="E192" s="64"/>
      <c r="F192" s="64"/>
      <c r="G192" s="65"/>
      <c r="H192" s="65"/>
      <c r="I192" s="65"/>
      <c r="J192" s="65"/>
    </row>
    <row r="193" spans="1:10">
      <c r="A193" s="56"/>
      <c r="B193" s="56"/>
      <c r="C193" s="56"/>
      <c r="D193" s="63"/>
      <c r="E193" s="64"/>
      <c r="F193" s="64"/>
      <c r="G193" s="65"/>
      <c r="H193" s="65"/>
      <c r="I193" s="65"/>
      <c r="J193" s="65"/>
    </row>
    <row r="194" spans="1:10">
      <c r="A194" s="56"/>
      <c r="B194" s="56"/>
      <c r="C194" s="56"/>
      <c r="D194" s="63"/>
      <c r="E194" s="64"/>
      <c r="F194" s="64"/>
      <c r="G194" s="65"/>
      <c r="H194" s="65"/>
      <c r="I194" s="65"/>
      <c r="J194" s="65"/>
    </row>
    <row r="195" spans="1:10">
      <c r="A195" s="56"/>
      <c r="B195" s="56"/>
      <c r="C195" s="56"/>
      <c r="D195" s="63"/>
      <c r="E195" s="64"/>
      <c r="F195" s="64"/>
      <c r="G195" s="65"/>
      <c r="H195" s="65"/>
      <c r="I195" s="65"/>
      <c r="J195" s="65"/>
    </row>
    <row r="196" spans="1:10">
      <c r="A196" s="56"/>
      <c r="B196" s="56"/>
      <c r="C196" s="56"/>
      <c r="D196" s="63"/>
      <c r="E196" s="64"/>
      <c r="F196" s="64"/>
      <c r="G196" s="65"/>
      <c r="H196" s="65"/>
      <c r="I196" s="65"/>
      <c r="J196" s="65"/>
    </row>
    <row r="197" spans="1:10">
      <c r="A197" s="56"/>
      <c r="B197" s="56"/>
      <c r="C197" s="56"/>
      <c r="D197" s="63"/>
      <c r="E197" s="64"/>
      <c r="F197" s="64"/>
      <c r="G197" s="65"/>
      <c r="H197" s="65"/>
      <c r="I197" s="65"/>
      <c r="J197" s="65"/>
    </row>
    <row r="198" spans="1:10">
      <c r="A198" s="56"/>
      <c r="B198" s="56"/>
      <c r="C198" s="56"/>
      <c r="D198" s="63"/>
      <c r="E198" s="64"/>
      <c r="F198" s="64"/>
      <c r="G198" s="65"/>
      <c r="H198" s="65"/>
      <c r="I198" s="65"/>
      <c r="J198" s="65"/>
    </row>
    <row r="199" spans="1:10">
      <c r="A199" s="56"/>
      <c r="B199" s="56"/>
      <c r="C199" s="56"/>
      <c r="D199" s="63"/>
      <c r="E199" s="64"/>
      <c r="F199" s="64"/>
      <c r="G199" s="65"/>
      <c r="H199" s="65"/>
      <c r="I199" s="65"/>
      <c r="J199" s="65"/>
    </row>
    <row r="200" spans="1:10">
      <c r="A200" s="56"/>
      <c r="B200" s="56"/>
      <c r="C200" s="56"/>
      <c r="D200" s="63"/>
      <c r="E200" s="64"/>
      <c r="F200" s="64"/>
      <c r="G200" s="65"/>
      <c r="H200" s="65"/>
      <c r="I200" s="65"/>
      <c r="J200" s="65"/>
    </row>
    <row r="201" spans="1:10">
      <c r="A201" s="56"/>
      <c r="B201" s="56"/>
      <c r="C201" s="56"/>
      <c r="D201" s="63"/>
      <c r="E201" s="64"/>
      <c r="F201" s="64"/>
      <c r="G201" s="65"/>
      <c r="H201" s="65"/>
      <c r="I201" s="65"/>
      <c r="J201" s="65"/>
    </row>
    <row r="202" spans="1:10">
      <c r="A202" s="56"/>
      <c r="B202" s="56"/>
      <c r="C202" s="56"/>
      <c r="D202" s="63"/>
      <c r="E202" s="64"/>
      <c r="F202" s="64"/>
      <c r="G202" s="65"/>
      <c r="H202" s="65"/>
      <c r="I202" s="65"/>
      <c r="J202" s="65"/>
    </row>
    <row r="203" spans="1:10">
      <c r="A203" s="56"/>
      <c r="B203" s="56"/>
      <c r="C203" s="56"/>
      <c r="D203" s="63"/>
      <c r="E203" s="64"/>
      <c r="F203" s="64"/>
      <c r="G203" s="65"/>
      <c r="H203" s="65"/>
      <c r="I203" s="65"/>
      <c r="J203" s="65"/>
    </row>
    <row r="204" spans="1:10">
      <c r="A204" s="56"/>
      <c r="B204" s="56"/>
      <c r="C204" s="56"/>
      <c r="D204" s="63"/>
      <c r="E204" s="64"/>
      <c r="F204" s="64"/>
      <c r="G204" s="65"/>
      <c r="H204" s="65"/>
      <c r="I204" s="65"/>
      <c r="J204" s="65"/>
    </row>
    <row r="205" spans="1:10">
      <c r="A205" s="56"/>
      <c r="B205" s="56"/>
      <c r="C205" s="56"/>
      <c r="D205" s="63"/>
      <c r="E205" s="64"/>
      <c r="F205" s="64"/>
      <c r="G205" s="65"/>
      <c r="H205" s="65"/>
      <c r="I205" s="65"/>
      <c r="J205" s="65"/>
    </row>
    <row r="206" spans="1:10">
      <c r="A206" s="56"/>
      <c r="B206" s="56"/>
      <c r="C206" s="56"/>
      <c r="D206" s="63"/>
      <c r="E206" s="64"/>
      <c r="F206" s="64"/>
      <c r="G206" s="65"/>
      <c r="H206" s="65"/>
      <c r="I206" s="65"/>
      <c r="J206" s="65"/>
    </row>
    <row r="207" spans="1:10">
      <c r="A207" s="56"/>
      <c r="B207" s="56"/>
      <c r="C207" s="56"/>
      <c r="D207" s="63"/>
      <c r="E207" s="64"/>
      <c r="F207" s="64"/>
      <c r="G207" s="65"/>
      <c r="H207" s="65"/>
      <c r="I207" s="65"/>
      <c r="J207" s="65"/>
    </row>
    <row r="208" spans="1:10">
      <c r="A208" s="56"/>
      <c r="B208" s="56"/>
      <c r="C208" s="56"/>
      <c r="D208" s="63"/>
      <c r="E208" s="64"/>
      <c r="F208" s="64"/>
      <c r="G208" s="65"/>
      <c r="H208" s="65"/>
      <c r="I208" s="65"/>
      <c r="J208" s="65"/>
    </row>
    <row r="209" spans="1:10">
      <c r="A209" s="56"/>
      <c r="B209" s="56"/>
      <c r="C209" s="56"/>
      <c r="D209" s="63"/>
      <c r="E209" s="64"/>
      <c r="F209" s="64"/>
      <c r="G209" s="65"/>
      <c r="H209" s="65"/>
      <c r="I209" s="65"/>
      <c r="J209" s="65"/>
    </row>
    <row r="210" spans="1:10">
      <c r="A210" s="56"/>
      <c r="B210" s="56"/>
      <c r="C210" s="56"/>
      <c r="D210" s="63"/>
      <c r="E210" s="64"/>
      <c r="F210" s="64"/>
      <c r="G210" s="65"/>
      <c r="H210" s="65"/>
      <c r="I210" s="65"/>
      <c r="J210" s="65"/>
    </row>
    <row r="211" spans="1:10">
      <c r="A211" s="56"/>
      <c r="B211" s="56"/>
      <c r="C211" s="56"/>
      <c r="D211" s="63"/>
      <c r="E211" s="64"/>
      <c r="F211" s="64"/>
      <c r="G211" s="65"/>
      <c r="H211" s="65"/>
      <c r="I211" s="65"/>
      <c r="J211" s="65"/>
    </row>
    <row r="212" spans="1:10">
      <c r="A212" s="56"/>
      <c r="B212" s="56"/>
      <c r="C212" s="56"/>
      <c r="D212" s="63"/>
      <c r="E212" s="64"/>
      <c r="F212" s="64"/>
      <c r="G212" s="65"/>
      <c r="H212" s="65"/>
      <c r="I212" s="65"/>
      <c r="J212" s="65"/>
    </row>
    <row r="213" spans="1:10">
      <c r="A213" s="56"/>
      <c r="B213" s="56"/>
      <c r="C213" s="56"/>
      <c r="D213" s="63"/>
      <c r="E213" s="64"/>
      <c r="F213" s="64"/>
      <c r="G213" s="65"/>
      <c r="H213" s="65"/>
      <c r="I213" s="65"/>
      <c r="J213" s="65"/>
    </row>
    <row r="214" spans="1:10">
      <c r="A214" s="56"/>
      <c r="B214" s="56"/>
      <c r="C214" s="56"/>
      <c r="D214" s="63"/>
      <c r="E214" s="64"/>
      <c r="F214" s="64"/>
      <c r="G214" s="65"/>
      <c r="H214" s="65"/>
      <c r="I214" s="65"/>
      <c r="J214" s="65"/>
    </row>
    <row r="215" spans="1:10">
      <c r="A215" s="56"/>
      <c r="B215" s="56"/>
      <c r="C215" s="56"/>
      <c r="D215" s="63"/>
      <c r="E215" s="64"/>
      <c r="F215" s="64"/>
      <c r="G215" s="65"/>
      <c r="H215" s="65"/>
      <c r="I215" s="65"/>
      <c r="J215" s="65"/>
    </row>
    <row r="216" spans="1:10">
      <c r="A216" s="56"/>
      <c r="B216" s="56"/>
      <c r="C216" s="56"/>
      <c r="D216" s="63"/>
      <c r="E216" s="64"/>
      <c r="F216" s="64"/>
      <c r="G216" s="65"/>
      <c r="H216" s="65"/>
      <c r="I216" s="65"/>
      <c r="J216" s="65"/>
    </row>
    <row r="217" spans="1:10">
      <c r="A217" s="56"/>
      <c r="B217" s="56"/>
      <c r="C217" s="56"/>
      <c r="D217" s="63"/>
      <c r="E217" s="64"/>
      <c r="F217" s="64"/>
      <c r="G217" s="65"/>
      <c r="H217" s="65"/>
      <c r="I217" s="65"/>
      <c r="J217" s="65"/>
    </row>
    <row r="218" spans="1:10">
      <c r="A218" s="56"/>
      <c r="B218" s="56"/>
      <c r="C218" s="56"/>
      <c r="D218" s="63"/>
      <c r="E218" s="64"/>
      <c r="F218" s="64"/>
      <c r="G218" s="65"/>
      <c r="H218" s="65"/>
      <c r="I218" s="65"/>
      <c r="J218" s="65"/>
    </row>
    <row r="219" spans="1:10">
      <c r="A219" s="56"/>
      <c r="B219" s="56"/>
      <c r="C219" s="56"/>
      <c r="D219" s="63"/>
      <c r="E219" s="64"/>
      <c r="F219" s="64"/>
      <c r="G219" s="65"/>
      <c r="H219" s="65"/>
      <c r="I219" s="65"/>
      <c r="J219" s="65"/>
    </row>
    <row r="220" spans="1:10">
      <c r="A220" s="56"/>
      <c r="B220" s="56"/>
      <c r="C220" s="56"/>
      <c r="D220" s="63"/>
      <c r="E220" s="64"/>
      <c r="F220" s="64"/>
      <c r="G220" s="65"/>
      <c r="H220" s="65"/>
      <c r="I220" s="65"/>
      <c r="J220" s="65"/>
    </row>
    <row r="221" spans="1:10">
      <c r="A221" s="56"/>
      <c r="B221" s="56"/>
      <c r="C221" s="56"/>
      <c r="D221" s="63"/>
      <c r="E221" s="64"/>
      <c r="F221" s="64"/>
      <c r="G221" s="65"/>
      <c r="H221" s="65"/>
      <c r="I221" s="65"/>
      <c r="J221" s="65"/>
    </row>
    <row r="222" spans="1:10">
      <c r="A222" s="56"/>
      <c r="B222" s="56"/>
      <c r="C222" s="56"/>
      <c r="D222" s="63"/>
      <c r="E222" s="64"/>
      <c r="F222" s="64"/>
      <c r="G222" s="65"/>
      <c r="H222" s="65"/>
      <c r="I222" s="65"/>
      <c r="J222" s="65"/>
    </row>
    <row r="223" spans="1:10">
      <c r="A223" s="56"/>
      <c r="B223" s="56"/>
      <c r="C223" s="56"/>
      <c r="D223" s="63"/>
      <c r="E223" s="64"/>
      <c r="F223" s="64"/>
      <c r="G223" s="65"/>
      <c r="H223" s="65"/>
      <c r="I223" s="65"/>
      <c r="J223" s="65"/>
    </row>
    <row r="224" spans="1:10">
      <c r="A224" s="56"/>
      <c r="B224" s="56"/>
      <c r="C224" s="56"/>
      <c r="D224" s="63"/>
      <c r="E224" s="64"/>
      <c r="F224" s="64"/>
      <c r="G224" s="65"/>
      <c r="H224" s="65"/>
      <c r="I224" s="65"/>
      <c r="J224" s="65"/>
    </row>
    <row r="225" spans="1:10">
      <c r="A225" s="56"/>
      <c r="B225" s="56"/>
      <c r="C225" s="56"/>
      <c r="D225" s="63"/>
      <c r="E225" s="64"/>
      <c r="F225" s="64"/>
      <c r="G225" s="65"/>
      <c r="H225" s="65"/>
      <c r="I225" s="65"/>
      <c r="J225" s="65"/>
    </row>
    <row r="226" spans="1:10">
      <c r="A226" s="56"/>
      <c r="B226" s="56"/>
      <c r="C226" s="56"/>
      <c r="D226" s="63"/>
      <c r="E226" s="64"/>
      <c r="F226" s="64"/>
      <c r="G226" s="65"/>
      <c r="H226" s="65"/>
      <c r="I226" s="65"/>
      <c r="J226" s="65"/>
    </row>
    <row r="227" spans="1:10">
      <c r="A227" s="56"/>
      <c r="B227" s="56"/>
      <c r="C227" s="56"/>
      <c r="D227" s="63"/>
      <c r="E227" s="64"/>
      <c r="F227" s="64"/>
      <c r="G227" s="65"/>
      <c r="H227" s="65"/>
      <c r="I227" s="65"/>
      <c r="J227" s="65"/>
    </row>
    <row r="228" spans="1:10">
      <c r="A228" s="56"/>
      <c r="B228" s="56"/>
      <c r="C228" s="56"/>
      <c r="D228" s="63"/>
      <c r="E228" s="64"/>
      <c r="F228" s="64"/>
      <c r="G228" s="65"/>
      <c r="H228" s="65"/>
      <c r="I228" s="65"/>
      <c r="J228" s="65"/>
    </row>
    <row r="229" spans="1:10">
      <c r="A229" s="56"/>
      <c r="B229" s="56"/>
      <c r="C229" s="56"/>
      <c r="D229" s="63"/>
      <c r="E229" s="64"/>
      <c r="F229" s="64"/>
      <c r="G229" s="65"/>
      <c r="H229" s="65"/>
      <c r="I229" s="65"/>
      <c r="J229" s="65"/>
    </row>
    <row r="230" spans="1:10">
      <c r="A230" s="56"/>
      <c r="B230" s="56"/>
      <c r="C230" s="56"/>
      <c r="D230" s="63"/>
      <c r="E230" s="64"/>
      <c r="F230" s="64"/>
      <c r="G230" s="65"/>
      <c r="H230" s="65"/>
      <c r="I230" s="65"/>
      <c r="J230" s="65"/>
    </row>
    <row r="231" spans="1:10">
      <c r="A231" s="56"/>
      <c r="B231" s="56"/>
      <c r="C231" s="56"/>
      <c r="D231" s="63"/>
      <c r="E231" s="64"/>
      <c r="F231" s="64"/>
      <c r="G231" s="65"/>
      <c r="H231" s="65"/>
      <c r="I231" s="65"/>
      <c r="J231" s="65"/>
    </row>
    <row r="232" spans="1:10">
      <c r="A232" s="56"/>
      <c r="B232" s="56"/>
      <c r="C232" s="56"/>
      <c r="D232" s="63"/>
      <c r="E232" s="64"/>
      <c r="F232" s="64"/>
      <c r="G232" s="65"/>
      <c r="H232" s="65"/>
      <c r="I232" s="65"/>
      <c r="J232" s="65"/>
    </row>
    <row r="233" spans="1:10">
      <c r="A233" s="56"/>
      <c r="B233" s="56"/>
      <c r="C233" s="56"/>
      <c r="D233" s="63"/>
      <c r="E233" s="64"/>
      <c r="F233" s="64"/>
      <c r="G233" s="65"/>
      <c r="H233" s="65"/>
      <c r="I233" s="65"/>
      <c r="J233" s="65"/>
    </row>
    <row r="234" spans="1:10">
      <c r="A234" s="56"/>
      <c r="B234" s="56"/>
      <c r="C234" s="56"/>
      <c r="D234" s="63"/>
      <c r="E234" s="64"/>
      <c r="F234" s="64"/>
      <c r="G234" s="65"/>
      <c r="H234" s="65"/>
      <c r="I234" s="65"/>
      <c r="J234" s="65"/>
    </row>
    <row r="235" spans="1:10">
      <c r="A235" s="56"/>
      <c r="B235" s="56"/>
      <c r="C235" s="56"/>
      <c r="D235" s="63"/>
      <c r="E235" s="64"/>
      <c r="F235" s="64"/>
      <c r="G235" s="65"/>
      <c r="H235" s="65"/>
      <c r="I235" s="65"/>
      <c r="J235" s="65"/>
    </row>
    <row r="236" spans="1:10">
      <c r="A236" s="56"/>
      <c r="B236" s="56"/>
      <c r="C236" s="56"/>
      <c r="D236" s="63"/>
      <c r="E236" s="64"/>
      <c r="F236" s="64"/>
      <c r="G236" s="65"/>
      <c r="H236" s="65"/>
      <c r="I236" s="65"/>
      <c r="J236" s="65"/>
    </row>
    <row r="237" spans="1:10">
      <c r="A237" s="56"/>
      <c r="B237" s="56"/>
      <c r="C237" s="56"/>
      <c r="D237" s="63"/>
      <c r="E237" s="64"/>
      <c r="F237" s="64"/>
      <c r="G237" s="65"/>
      <c r="H237" s="65"/>
      <c r="I237" s="65"/>
      <c r="J237" s="65"/>
    </row>
    <row r="238" spans="1:10">
      <c r="A238" s="56"/>
      <c r="B238" s="56"/>
      <c r="C238" s="56"/>
      <c r="D238" s="63"/>
      <c r="E238" s="64"/>
      <c r="F238" s="64"/>
      <c r="G238" s="65"/>
      <c r="H238" s="65"/>
      <c r="I238" s="65"/>
      <c r="J238" s="65"/>
    </row>
    <row r="239" spans="1:10">
      <c r="A239" s="56"/>
      <c r="B239" s="56"/>
      <c r="C239" s="56"/>
      <c r="D239" s="63"/>
      <c r="E239" s="64"/>
      <c r="F239" s="64"/>
      <c r="G239" s="65"/>
      <c r="H239" s="65"/>
      <c r="I239" s="65"/>
      <c r="J239" s="65"/>
    </row>
    <row r="240" spans="1:10">
      <c r="A240" s="56"/>
      <c r="B240" s="56"/>
      <c r="C240" s="56"/>
      <c r="D240" s="63"/>
      <c r="E240" s="64"/>
      <c r="F240" s="64"/>
      <c r="G240" s="65"/>
      <c r="H240" s="65"/>
      <c r="I240" s="65"/>
      <c r="J240" s="65"/>
    </row>
    <row r="241" spans="1:9">
      <c r="A241" s="56"/>
      <c r="B241" s="56"/>
      <c r="C241" s="56"/>
      <c r="D241" s="63"/>
      <c r="E241" s="64"/>
      <c r="F241" s="64"/>
      <c r="G241" s="65"/>
      <c r="H241" s="65"/>
      <c r="I241" s="65"/>
    </row>
    <row r="242" spans="1:9">
      <c r="A242" s="56"/>
      <c r="B242" s="56"/>
      <c r="C242" s="56"/>
      <c r="D242" s="63"/>
      <c r="E242" s="64"/>
      <c r="F242" s="64"/>
      <c r="G242" s="65"/>
      <c r="H242" s="65"/>
      <c r="I242" s="65"/>
    </row>
    <row r="243" spans="1:9">
      <c r="A243" s="56"/>
      <c r="B243" s="56"/>
      <c r="C243" s="56"/>
      <c r="D243" s="63"/>
      <c r="E243" s="64"/>
      <c r="F243" s="64"/>
      <c r="G243" s="65"/>
      <c r="H243" s="65"/>
      <c r="I243" s="65"/>
    </row>
    <row r="244" spans="1:9">
      <c r="A244" s="56"/>
      <c r="B244" s="56"/>
      <c r="C244" s="56"/>
      <c r="D244" s="63"/>
      <c r="E244" s="64"/>
      <c r="F244" s="64"/>
      <c r="G244" s="65"/>
      <c r="H244" s="65"/>
      <c r="I244" s="65"/>
    </row>
    <row r="245" spans="1:9">
      <c r="A245" s="56"/>
      <c r="B245" s="56"/>
      <c r="C245" s="56"/>
      <c r="D245" s="63"/>
      <c r="E245" s="64"/>
      <c r="F245" s="64"/>
      <c r="G245" s="65"/>
      <c r="H245" s="65"/>
      <c r="I245" s="65"/>
    </row>
    <row r="246" spans="1:9">
      <c r="A246" s="56"/>
      <c r="B246" s="56"/>
      <c r="C246" s="56"/>
      <c r="D246" s="63"/>
      <c r="E246" s="64"/>
      <c r="F246" s="64"/>
      <c r="G246" s="65"/>
      <c r="H246" s="65"/>
      <c r="I246" s="65"/>
    </row>
    <row r="247" spans="1:9">
      <c r="A247" s="56"/>
      <c r="B247" s="56"/>
      <c r="C247" s="56"/>
      <c r="D247" s="63"/>
      <c r="E247" s="64"/>
      <c r="F247" s="64"/>
      <c r="G247" s="65"/>
      <c r="H247" s="65"/>
      <c r="I247" s="65"/>
    </row>
    <row r="248" spans="1:9">
      <c r="A248" s="56"/>
      <c r="B248" s="56"/>
      <c r="C248" s="56"/>
      <c r="D248" s="63"/>
      <c r="E248" s="64"/>
      <c r="F248" s="64"/>
      <c r="G248" s="65"/>
      <c r="H248" s="65"/>
      <c r="I248" s="65"/>
    </row>
    <row r="249" spans="1:9">
      <c r="A249" s="56"/>
      <c r="B249" s="56"/>
      <c r="C249" s="56"/>
      <c r="D249" s="63"/>
      <c r="E249" s="64"/>
      <c r="F249" s="64"/>
      <c r="G249" s="65"/>
      <c r="H249" s="65"/>
      <c r="I249" s="65"/>
    </row>
    <row r="250" spans="1:9">
      <c r="A250" s="56"/>
      <c r="B250" s="56"/>
      <c r="C250" s="56"/>
      <c r="D250" s="63"/>
      <c r="E250" s="64"/>
      <c r="F250" s="64"/>
      <c r="G250" s="65"/>
      <c r="H250" s="65"/>
      <c r="I250" s="65"/>
    </row>
    <row r="251" spans="1:9">
      <c r="A251" s="56"/>
      <c r="B251" s="56"/>
      <c r="C251" s="56"/>
      <c r="D251" s="63"/>
      <c r="E251" s="64"/>
      <c r="F251" s="64"/>
      <c r="G251" s="65"/>
      <c r="H251" s="65"/>
      <c r="I251" s="65"/>
    </row>
    <row r="252" spans="1:9">
      <c r="A252" s="56"/>
      <c r="B252" s="56"/>
      <c r="C252" s="56"/>
      <c r="D252" s="63"/>
      <c r="E252" s="64"/>
      <c r="F252" s="64"/>
      <c r="G252" s="65"/>
      <c r="H252" s="65"/>
      <c r="I252" s="65"/>
    </row>
    <row r="253" spans="1:9">
      <c r="A253" s="56"/>
      <c r="B253" s="56"/>
      <c r="C253" s="56"/>
      <c r="D253" s="63"/>
      <c r="E253" s="64"/>
      <c r="F253" s="64"/>
      <c r="G253" s="65"/>
      <c r="H253" s="65"/>
      <c r="I253" s="65"/>
    </row>
    <row r="254" spans="1:9">
      <c r="A254" s="56"/>
      <c r="B254" s="56"/>
      <c r="C254" s="56"/>
      <c r="D254" s="63"/>
      <c r="E254" s="64"/>
      <c r="F254" s="64"/>
      <c r="G254" s="65"/>
      <c r="H254" s="65"/>
      <c r="I254" s="65"/>
    </row>
    <row r="255" spans="1:9">
      <c r="A255" s="56"/>
      <c r="B255" s="56"/>
      <c r="C255" s="56"/>
      <c r="D255" s="63"/>
      <c r="E255" s="64"/>
      <c r="F255" s="64"/>
      <c r="G255" s="65"/>
      <c r="H255" s="65"/>
      <c r="I255" s="65"/>
    </row>
    <row r="256" spans="1:9">
      <c r="A256" s="56"/>
      <c r="B256" s="56"/>
      <c r="C256" s="56"/>
      <c r="D256" s="63"/>
      <c r="E256" s="64"/>
      <c r="F256" s="64"/>
      <c r="G256" s="65"/>
      <c r="H256" s="65"/>
      <c r="I256" s="65"/>
    </row>
    <row r="257" spans="1:9">
      <c r="A257" s="56"/>
      <c r="B257" s="56"/>
      <c r="C257" s="56"/>
      <c r="D257" s="63"/>
      <c r="E257" s="64"/>
      <c r="F257" s="64"/>
      <c r="G257" s="65"/>
      <c r="H257" s="65"/>
      <c r="I257" s="65"/>
    </row>
    <row r="258" spans="1:9">
      <c r="A258" s="56"/>
      <c r="B258" s="56"/>
      <c r="C258" s="56"/>
      <c r="D258" s="63"/>
      <c r="E258" s="64"/>
      <c r="F258" s="64"/>
      <c r="G258" s="65"/>
      <c r="H258" s="65"/>
      <c r="I258" s="65"/>
    </row>
    <row r="259" spans="1:9">
      <c r="A259" s="56"/>
      <c r="B259" s="56"/>
      <c r="C259" s="56"/>
      <c r="D259" s="63"/>
      <c r="E259" s="64"/>
      <c r="F259" s="64"/>
      <c r="G259" s="65"/>
      <c r="H259" s="65"/>
      <c r="I259" s="65"/>
    </row>
    <row r="260" spans="1:9">
      <c r="A260" s="56"/>
      <c r="B260" s="56"/>
      <c r="C260" s="56"/>
      <c r="D260" s="63"/>
      <c r="E260" s="64"/>
      <c r="F260" s="64"/>
      <c r="G260" s="65"/>
      <c r="H260" s="65"/>
      <c r="I260" s="65"/>
    </row>
    <row r="261" spans="1:9">
      <c r="A261" s="56"/>
      <c r="B261" s="56"/>
      <c r="C261" s="56"/>
      <c r="D261" s="63"/>
      <c r="E261" s="64"/>
      <c r="F261" s="64"/>
      <c r="G261" s="65"/>
      <c r="H261" s="65"/>
      <c r="I261" s="65"/>
    </row>
    <row r="262" spans="1:9">
      <c r="A262" s="56"/>
      <c r="B262" s="56"/>
      <c r="C262" s="56"/>
      <c r="D262" s="63"/>
      <c r="E262" s="64"/>
      <c r="F262" s="64"/>
      <c r="G262" s="65"/>
      <c r="H262" s="65"/>
      <c r="I262" s="65"/>
    </row>
    <row r="263" spans="1:9">
      <c r="A263" s="56"/>
      <c r="B263" s="56"/>
      <c r="C263" s="56"/>
      <c r="D263" s="63"/>
      <c r="E263" s="64"/>
      <c r="F263" s="64"/>
      <c r="G263" s="65"/>
      <c r="H263" s="65"/>
      <c r="I263" s="65"/>
    </row>
    <row r="264" spans="1:9">
      <c r="A264" s="56"/>
      <c r="B264" s="56"/>
      <c r="C264" s="56"/>
      <c r="D264" s="63"/>
      <c r="E264" s="64"/>
      <c r="F264" s="64"/>
      <c r="G264" s="65"/>
      <c r="H264" s="65"/>
      <c r="I264" s="65"/>
    </row>
    <row r="265" spans="1:9">
      <c r="A265" s="56"/>
      <c r="B265" s="56"/>
      <c r="C265" s="56"/>
      <c r="D265" s="63"/>
      <c r="E265" s="64"/>
      <c r="F265" s="64"/>
      <c r="G265" s="65"/>
      <c r="H265" s="65"/>
      <c r="I265" s="65"/>
    </row>
    <row r="266" spans="1:9">
      <c r="A266" s="56"/>
      <c r="B266" s="56"/>
      <c r="C266" s="56"/>
      <c r="D266" s="63"/>
      <c r="E266" s="64"/>
      <c r="F266" s="64"/>
      <c r="G266" s="65"/>
      <c r="H266" s="65"/>
      <c r="I266" s="65"/>
    </row>
    <row r="267" spans="1:9">
      <c r="A267" s="56"/>
      <c r="B267" s="56"/>
      <c r="C267" s="56"/>
      <c r="D267" s="63"/>
      <c r="E267" s="64"/>
      <c r="F267" s="64"/>
      <c r="G267" s="65"/>
      <c r="H267" s="65"/>
      <c r="I267" s="65"/>
    </row>
    <row r="268" spans="1:9">
      <c r="A268" s="56"/>
      <c r="B268" s="56"/>
      <c r="C268" s="56"/>
      <c r="D268" s="63"/>
      <c r="E268" s="64"/>
      <c r="F268" s="64"/>
      <c r="G268" s="65"/>
      <c r="H268" s="65"/>
      <c r="I268" s="65"/>
    </row>
    <row r="269" spans="1:9">
      <c r="A269" s="56"/>
      <c r="B269" s="56"/>
      <c r="C269" s="56"/>
      <c r="D269" s="63"/>
      <c r="E269" s="64"/>
      <c r="F269" s="64"/>
      <c r="G269" s="65"/>
      <c r="H269" s="65"/>
      <c r="I269" s="65"/>
    </row>
    <row r="270" spans="1:9">
      <c r="A270" s="56"/>
      <c r="B270" s="56"/>
      <c r="C270" s="56"/>
      <c r="D270" s="63"/>
      <c r="E270" s="64"/>
      <c r="F270" s="64"/>
      <c r="G270" s="65"/>
      <c r="H270" s="65"/>
      <c r="I270" s="65"/>
    </row>
    <row r="271" spans="1:9">
      <c r="A271" s="56"/>
      <c r="B271" s="56"/>
      <c r="C271" s="56"/>
      <c r="D271" s="63"/>
      <c r="E271" s="64"/>
      <c r="F271" s="64"/>
      <c r="G271" s="65"/>
      <c r="H271" s="65"/>
      <c r="I271" s="65"/>
    </row>
    <row r="272" spans="1:9">
      <c r="A272" s="56"/>
      <c r="B272" s="56"/>
      <c r="C272" s="56"/>
      <c r="D272" s="63"/>
      <c r="E272" s="64"/>
      <c r="F272" s="64"/>
      <c r="G272" s="65"/>
      <c r="H272" s="65"/>
      <c r="I272" s="65"/>
    </row>
    <row r="273" spans="1:9">
      <c r="A273" s="56"/>
      <c r="B273" s="56"/>
      <c r="C273" s="56"/>
      <c r="D273" s="63"/>
      <c r="E273" s="64"/>
      <c r="F273" s="64"/>
      <c r="G273" s="65"/>
      <c r="H273" s="65"/>
      <c r="I273" s="65"/>
    </row>
    <row r="274" spans="1:9">
      <c r="A274" s="56"/>
      <c r="B274" s="56"/>
      <c r="C274" s="56"/>
      <c r="D274" s="63"/>
      <c r="E274" s="64"/>
      <c r="F274" s="64"/>
      <c r="G274" s="65"/>
      <c r="H274" s="65"/>
      <c r="I274" s="65"/>
    </row>
    <row r="275" spans="1:9">
      <c r="A275" s="56"/>
      <c r="B275" s="56"/>
      <c r="C275" s="56"/>
      <c r="D275" s="63"/>
      <c r="E275" s="64"/>
      <c r="F275" s="64"/>
      <c r="G275" s="65"/>
      <c r="H275" s="65"/>
      <c r="I275" s="65"/>
    </row>
    <row r="276" spans="1:9">
      <c r="A276" s="56"/>
      <c r="B276" s="56"/>
      <c r="C276" s="56"/>
      <c r="D276" s="63"/>
      <c r="E276" s="64"/>
      <c r="F276" s="64"/>
      <c r="G276" s="65"/>
      <c r="H276" s="65"/>
      <c r="I276" s="65"/>
    </row>
    <row r="277" spans="1:9">
      <c r="A277" s="56"/>
      <c r="B277" s="56"/>
      <c r="C277" s="56"/>
      <c r="D277" s="63"/>
      <c r="E277" s="64"/>
      <c r="F277" s="64"/>
      <c r="G277" s="65"/>
      <c r="H277" s="65"/>
      <c r="I277" s="65"/>
    </row>
    <row r="278" spans="1:9">
      <c r="A278" s="56"/>
      <c r="B278" s="56"/>
      <c r="C278" s="56"/>
      <c r="D278" s="63"/>
      <c r="E278" s="64"/>
      <c r="F278" s="64"/>
      <c r="G278" s="65"/>
      <c r="H278" s="65"/>
      <c r="I278" s="65"/>
    </row>
    <row r="279" spans="1:9">
      <c r="A279" s="56"/>
      <c r="B279" s="56"/>
      <c r="C279" s="56"/>
      <c r="D279" s="63"/>
      <c r="E279" s="64"/>
      <c r="F279" s="64"/>
      <c r="G279" s="65"/>
      <c r="H279" s="65"/>
      <c r="I279" s="65"/>
    </row>
    <row r="280" spans="1:9">
      <c r="A280" s="56"/>
      <c r="B280" s="56"/>
      <c r="C280" s="56"/>
      <c r="D280" s="63"/>
      <c r="E280" s="64"/>
      <c r="F280" s="64"/>
      <c r="G280" s="65"/>
      <c r="H280" s="65"/>
      <c r="I280" s="65"/>
    </row>
    <row r="281" spans="1:9">
      <c r="A281" s="56"/>
      <c r="B281" s="56"/>
      <c r="C281" s="56"/>
      <c r="D281" s="63"/>
      <c r="E281" s="64"/>
      <c r="F281" s="64"/>
      <c r="G281" s="65"/>
      <c r="H281" s="65"/>
      <c r="I281" s="65"/>
    </row>
    <row r="282" spans="1:9">
      <c r="A282" s="56"/>
      <c r="B282" s="56"/>
      <c r="C282" s="56"/>
      <c r="D282" s="63"/>
      <c r="E282" s="64"/>
      <c r="F282" s="64"/>
      <c r="G282" s="65"/>
      <c r="H282" s="65"/>
      <c r="I282" s="65"/>
    </row>
    <row r="283" spans="1:9">
      <c r="A283" s="56"/>
      <c r="B283" s="56"/>
      <c r="C283" s="56"/>
      <c r="D283" s="63"/>
      <c r="E283" s="64"/>
      <c r="F283" s="64"/>
      <c r="G283" s="65"/>
      <c r="H283" s="65"/>
      <c r="I283" s="65"/>
    </row>
    <row r="284" spans="1:9">
      <c r="A284" s="56"/>
      <c r="B284" s="56"/>
      <c r="C284" s="56"/>
      <c r="D284" s="63"/>
      <c r="E284" s="64"/>
      <c r="F284" s="64"/>
      <c r="G284" s="65"/>
      <c r="H284" s="65"/>
      <c r="I284" s="65"/>
    </row>
    <row r="285" spans="1:9">
      <c r="A285" s="56"/>
      <c r="B285" s="56"/>
      <c r="C285" s="56"/>
      <c r="D285" s="63"/>
      <c r="E285" s="64"/>
      <c r="F285" s="64"/>
      <c r="G285" s="65"/>
      <c r="H285" s="65"/>
      <c r="I285" s="65"/>
    </row>
    <row r="286" spans="1:9">
      <c r="A286" s="56"/>
      <c r="B286" s="56"/>
      <c r="C286" s="56"/>
      <c r="D286" s="63"/>
      <c r="E286" s="64"/>
      <c r="F286" s="64"/>
      <c r="G286" s="65"/>
      <c r="H286" s="65"/>
      <c r="I286" s="65"/>
    </row>
    <row r="287" spans="1:9">
      <c r="A287" s="56"/>
      <c r="B287" s="56"/>
      <c r="C287" s="56"/>
      <c r="D287" s="63"/>
      <c r="E287" s="64"/>
      <c r="F287" s="64"/>
      <c r="G287" s="65"/>
      <c r="H287" s="65"/>
      <c r="I287" s="65"/>
    </row>
    <row r="288" spans="1:9">
      <c r="A288" s="56"/>
      <c r="B288" s="56"/>
      <c r="C288" s="56"/>
      <c r="D288" s="63"/>
      <c r="E288" s="64"/>
      <c r="F288" s="64"/>
      <c r="G288" s="65"/>
      <c r="H288" s="65"/>
      <c r="I288" s="65"/>
    </row>
    <row r="289" spans="1:9">
      <c r="A289" s="56"/>
      <c r="B289" s="56"/>
      <c r="C289" s="56"/>
      <c r="D289" s="63"/>
      <c r="E289" s="64"/>
      <c r="F289" s="64"/>
      <c r="G289" s="65"/>
      <c r="H289" s="65"/>
      <c r="I289" s="65"/>
    </row>
    <row r="290" spans="1:9">
      <c r="A290" s="56"/>
      <c r="B290" s="56"/>
      <c r="C290" s="56"/>
      <c r="D290" s="63"/>
      <c r="E290" s="64"/>
      <c r="F290" s="64"/>
      <c r="G290" s="65"/>
      <c r="H290" s="65"/>
      <c r="I290" s="65"/>
    </row>
    <row r="291" spans="1:9">
      <c r="A291" s="56"/>
      <c r="B291" s="56"/>
      <c r="C291" s="56"/>
      <c r="D291" s="63"/>
      <c r="E291" s="64"/>
      <c r="F291" s="64"/>
      <c r="G291" s="65"/>
      <c r="H291" s="65"/>
      <c r="I291" s="65"/>
    </row>
    <row r="292" spans="1:9">
      <c r="A292" s="56"/>
      <c r="B292" s="56"/>
      <c r="C292" s="56"/>
      <c r="D292" s="63"/>
      <c r="E292" s="64"/>
      <c r="F292" s="64"/>
      <c r="G292" s="65"/>
      <c r="H292" s="65"/>
      <c r="I292" s="65"/>
    </row>
    <row r="293" spans="1:9">
      <c r="A293" s="56"/>
      <c r="B293" s="56"/>
      <c r="C293" s="56"/>
      <c r="D293" s="63"/>
      <c r="E293" s="64"/>
      <c r="F293" s="64"/>
      <c r="G293" s="65"/>
      <c r="H293" s="65"/>
      <c r="I293" s="65"/>
    </row>
    <row r="294" spans="1:9">
      <c r="A294" s="56"/>
      <c r="B294" s="56"/>
      <c r="C294" s="56"/>
      <c r="D294" s="63"/>
      <c r="E294" s="64"/>
      <c r="F294" s="64"/>
      <c r="G294" s="65"/>
      <c r="H294" s="65"/>
      <c r="I294" s="65"/>
    </row>
    <row r="295" spans="1:9">
      <c r="A295" s="56"/>
      <c r="B295" s="56"/>
      <c r="C295" s="56"/>
      <c r="D295" s="63"/>
      <c r="E295" s="64"/>
      <c r="F295" s="64"/>
      <c r="G295" s="65"/>
      <c r="H295" s="65"/>
      <c r="I295" s="65"/>
    </row>
    <row r="296" spans="1:9">
      <c r="A296" s="56"/>
      <c r="B296" s="56"/>
      <c r="C296" s="56"/>
      <c r="D296" s="63"/>
      <c r="E296" s="64"/>
      <c r="F296" s="64"/>
      <c r="G296" s="65"/>
      <c r="H296" s="65"/>
      <c r="I296" s="65"/>
    </row>
    <row r="297" spans="1:9">
      <c r="A297" s="56"/>
      <c r="B297" s="56"/>
      <c r="C297" s="56"/>
      <c r="D297" s="63"/>
      <c r="E297" s="64"/>
      <c r="F297" s="64"/>
      <c r="G297" s="65"/>
      <c r="H297" s="65"/>
      <c r="I297" s="65"/>
    </row>
    <row r="298" spans="1:9">
      <c r="A298" s="56"/>
      <c r="B298" s="56"/>
      <c r="C298" s="56"/>
      <c r="D298" s="63"/>
      <c r="E298" s="64"/>
      <c r="F298" s="64"/>
      <c r="G298" s="65"/>
      <c r="H298" s="65"/>
      <c r="I298" s="65"/>
    </row>
    <row r="299" spans="1:9">
      <c r="A299" s="56"/>
      <c r="B299" s="56"/>
      <c r="C299" s="56"/>
      <c r="D299" s="63"/>
      <c r="E299" s="64"/>
      <c r="F299" s="64"/>
      <c r="G299" s="65"/>
      <c r="H299" s="65"/>
      <c r="I299" s="65"/>
    </row>
    <row r="300" spans="1:9">
      <c r="A300" s="56"/>
      <c r="B300" s="56"/>
      <c r="C300" s="56"/>
      <c r="D300" s="63"/>
      <c r="E300" s="64"/>
      <c r="F300" s="64"/>
      <c r="G300" s="65"/>
      <c r="H300" s="65"/>
      <c r="I300" s="65"/>
    </row>
    <row r="301" spans="1:9">
      <c r="A301" s="56"/>
      <c r="B301" s="56"/>
      <c r="C301" s="56"/>
      <c r="D301" s="63"/>
      <c r="E301" s="64"/>
      <c r="F301" s="64"/>
      <c r="G301" s="65"/>
      <c r="H301" s="65"/>
      <c r="I301" s="65"/>
    </row>
    <row r="302" spans="1:9">
      <c r="A302" s="56"/>
      <c r="B302" s="56"/>
      <c r="C302" s="56"/>
      <c r="D302" s="63"/>
      <c r="E302" s="64"/>
      <c r="F302" s="64"/>
      <c r="G302" s="65"/>
      <c r="H302" s="65"/>
      <c r="I302" s="65"/>
    </row>
    <row r="303" spans="1:9">
      <c r="A303" s="56"/>
      <c r="B303" s="56"/>
      <c r="C303" s="56"/>
      <c r="D303" s="63"/>
      <c r="E303" s="64"/>
      <c r="F303" s="64"/>
      <c r="G303" s="65"/>
      <c r="H303" s="65"/>
      <c r="I303" s="65"/>
    </row>
    <row r="304" spans="1:9">
      <c r="A304" s="56"/>
      <c r="B304" s="56"/>
      <c r="C304" s="56"/>
      <c r="D304" s="63"/>
      <c r="E304" s="64"/>
      <c r="F304" s="64"/>
      <c r="G304" s="65"/>
      <c r="H304" s="65"/>
      <c r="I304" s="65"/>
    </row>
    <row r="305" spans="1:9">
      <c r="A305" s="56"/>
      <c r="B305" s="56"/>
      <c r="C305" s="56"/>
      <c r="D305" s="63"/>
      <c r="E305" s="64"/>
      <c r="F305" s="64"/>
      <c r="G305" s="65"/>
      <c r="H305" s="65"/>
      <c r="I305" s="65"/>
    </row>
    <row r="306" spans="1:9">
      <c r="A306" s="56"/>
      <c r="B306" s="56"/>
      <c r="C306" s="56"/>
      <c r="D306" s="63"/>
      <c r="E306" s="64"/>
      <c r="F306" s="64"/>
      <c r="G306" s="65"/>
      <c r="H306" s="65"/>
      <c r="I306" s="65"/>
    </row>
    <row r="307" spans="1:9">
      <c r="A307" s="56"/>
      <c r="B307" s="56"/>
      <c r="C307" s="56"/>
      <c r="D307" s="63"/>
      <c r="E307" s="64"/>
      <c r="F307" s="64"/>
      <c r="G307" s="65"/>
      <c r="H307" s="65"/>
      <c r="I307" s="65"/>
    </row>
    <row r="308" spans="1:9">
      <c r="A308" s="56"/>
      <c r="B308" s="56"/>
      <c r="C308" s="56"/>
      <c r="D308" s="63"/>
      <c r="E308" s="64"/>
      <c r="F308" s="64"/>
      <c r="G308" s="65"/>
      <c r="H308" s="65"/>
      <c r="I308" s="65"/>
    </row>
    <row r="309" spans="1:9">
      <c r="A309" s="56"/>
      <c r="B309" s="56"/>
      <c r="C309" s="56"/>
      <c r="D309" s="63"/>
      <c r="E309" s="64"/>
      <c r="F309" s="64"/>
      <c r="G309" s="65"/>
      <c r="H309" s="65"/>
      <c r="I309" s="65"/>
    </row>
    <row r="310" spans="1:9">
      <c r="A310" s="56"/>
      <c r="B310" s="56"/>
      <c r="C310" s="56"/>
      <c r="D310" s="63"/>
      <c r="E310" s="64"/>
      <c r="F310" s="64"/>
      <c r="G310" s="65"/>
      <c r="H310" s="65"/>
      <c r="I310" s="65"/>
    </row>
    <row r="311" spans="1:9">
      <c r="A311" s="56"/>
      <c r="B311" s="56"/>
      <c r="C311" s="56"/>
      <c r="D311" s="63"/>
      <c r="E311" s="64"/>
      <c r="F311" s="64"/>
      <c r="G311" s="65"/>
      <c r="H311" s="65"/>
      <c r="I311" s="65"/>
    </row>
    <row r="312" spans="1:9">
      <c r="A312" s="56"/>
      <c r="B312" s="56"/>
      <c r="C312" s="56"/>
      <c r="D312" s="63"/>
      <c r="E312" s="64"/>
      <c r="F312" s="64"/>
      <c r="G312" s="65"/>
      <c r="H312" s="65"/>
      <c r="I312" s="65"/>
    </row>
    <row r="313" spans="1:9">
      <c r="A313" s="56"/>
      <c r="B313" s="56"/>
      <c r="C313" s="56"/>
      <c r="D313" s="63"/>
      <c r="E313" s="64"/>
      <c r="F313" s="64"/>
      <c r="G313" s="65"/>
      <c r="H313" s="65"/>
      <c r="I313" s="65"/>
    </row>
    <row r="314" spans="1:9">
      <c r="A314" s="56"/>
      <c r="B314" s="56"/>
      <c r="C314" s="56"/>
      <c r="D314" s="63"/>
      <c r="E314" s="64"/>
      <c r="F314" s="64"/>
      <c r="G314" s="65"/>
      <c r="H314" s="65"/>
      <c r="I314" s="65"/>
    </row>
    <row r="315" spans="1:9">
      <c r="A315" s="56"/>
      <c r="B315" s="56"/>
      <c r="C315" s="56"/>
      <c r="D315" s="63"/>
      <c r="E315" s="64"/>
      <c r="F315" s="64"/>
      <c r="G315" s="65"/>
      <c r="H315" s="65"/>
      <c r="I315" s="65"/>
    </row>
    <row r="316" spans="1:9">
      <c r="A316" s="56"/>
      <c r="B316" s="56"/>
      <c r="C316" s="56"/>
      <c r="D316" s="63"/>
      <c r="E316" s="64"/>
      <c r="F316" s="64"/>
      <c r="G316" s="65"/>
      <c r="H316" s="65"/>
      <c r="I316" s="65"/>
    </row>
    <row r="317" spans="1:9">
      <c r="A317" s="56"/>
      <c r="B317" s="56"/>
      <c r="C317" s="56"/>
      <c r="D317" s="63"/>
      <c r="E317" s="64"/>
      <c r="F317" s="64"/>
      <c r="G317" s="65"/>
      <c r="H317" s="65"/>
      <c r="I317" s="65"/>
    </row>
    <row r="318" spans="1:9">
      <c r="A318" s="56"/>
      <c r="B318" s="56"/>
      <c r="C318" s="56"/>
      <c r="D318" s="63"/>
      <c r="E318" s="64"/>
      <c r="F318" s="64"/>
      <c r="G318" s="65"/>
      <c r="H318" s="65"/>
      <c r="I318" s="65"/>
    </row>
    <row r="319" spans="1:9">
      <c r="A319" s="56"/>
      <c r="B319" s="56"/>
      <c r="C319" s="56"/>
      <c r="D319" s="63"/>
      <c r="E319" s="64"/>
      <c r="F319" s="64"/>
      <c r="G319" s="65"/>
      <c r="H319" s="65"/>
      <c r="I319" s="65"/>
    </row>
    <row r="320" spans="1:9">
      <c r="A320" s="56"/>
      <c r="B320" s="56"/>
      <c r="C320" s="56"/>
      <c r="D320" s="63"/>
      <c r="E320" s="64"/>
      <c r="F320" s="64"/>
      <c r="G320" s="65"/>
      <c r="H320" s="65"/>
      <c r="I320" s="65"/>
    </row>
    <row r="321" spans="1:9">
      <c r="A321" s="56"/>
      <c r="B321" s="56"/>
      <c r="C321" s="56"/>
      <c r="D321" s="63"/>
      <c r="E321" s="64"/>
      <c r="F321" s="64"/>
      <c r="G321" s="65"/>
      <c r="H321" s="65"/>
      <c r="I321" s="65"/>
    </row>
    <row r="322" spans="1:9">
      <c r="A322" s="56"/>
      <c r="B322" s="56"/>
      <c r="C322" s="56"/>
      <c r="D322" s="63"/>
      <c r="E322" s="64"/>
      <c r="F322" s="64"/>
      <c r="G322" s="65"/>
      <c r="H322" s="65"/>
      <c r="I322" s="65"/>
    </row>
    <row r="323" spans="1:9">
      <c r="A323" s="56"/>
      <c r="B323" s="56"/>
      <c r="C323" s="56"/>
      <c r="D323" s="63"/>
      <c r="E323" s="64"/>
      <c r="F323" s="64"/>
      <c r="G323" s="65"/>
      <c r="H323" s="65"/>
      <c r="I323" s="65"/>
    </row>
    <row r="324" spans="1:9">
      <c r="A324" s="56"/>
      <c r="B324" s="56"/>
      <c r="C324" s="56"/>
      <c r="D324" s="63"/>
      <c r="E324" s="64"/>
      <c r="F324" s="64"/>
      <c r="G324" s="65"/>
      <c r="H324" s="65"/>
      <c r="I324" s="65"/>
    </row>
    <row r="325" spans="1:9">
      <c r="A325" s="56"/>
      <c r="B325" s="56"/>
      <c r="C325" s="56"/>
      <c r="D325" s="63"/>
      <c r="E325" s="64"/>
      <c r="F325" s="64"/>
      <c r="G325" s="65"/>
      <c r="H325" s="65"/>
      <c r="I325" s="65"/>
    </row>
    <row r="326" spans="1:9">
      <c r="A326" s="56"/>
      <c r="B326" s="56"/>
      <c r="C326" s="56"/>
      <c r="D326" s="63"/>
      <c r="E326" s="64"/>
      <c r="F326" s="64"/>
      <c r="G326" s="65"/>
      <c r="H326" s="65"/>
      <c r="I326" s="65"/>
    </row>
    <row r="327" spans="1:9">
      <c r="A327" s="56"/>
      <c r="B327" s="56"/>
      <c r="C327" s="56"/>
      <c r="D327" s="63"/>
      <c r="E327" s="64"/>
      <c r="F327" s="64"/>
      <c r="G327" s="65"/>
      <c r="H327" s="65"/>
      <c r="I327" s="65"/>
    </row>
    <row r="328" spans="1:9">
      <c r="A328" s="56"/>
      <c r="B328" s="56"/>
      <c r="C328" s="56"/>
      <c r="D328" s="63"/>
      <c r="E328" s="64"/>
      <c r="F328" s="64"/>
      <c r="G328" s="65"/>
      <c r="H328" s="65"/>
      <c r="I328" s="65"/>
    </row>
    <row r="329" spans="1:9">
      <c r="A329" s="56"/>
      <c r="B329" s="56"/>
      <c r="C329" s="56"/>
      <c r="D329" s="63"/>
      <c r="E329" s="64"/>
      <c r="F329" s="64"/>
      <c r="G329" s="65"/>
      <c r="H329" s="65"/>
      <c r="I329" s="65"/>
    </row>
    <row r="330" spans="1:9">
      <c r="A330" s="56"/>
      <c r="B330" s="56"/>
      <c r="C330" s="56"/>
      <c r="D330" s="63"/>
      <c r="E330" s="64"/>
      <c r="F330" s="64"/>
      <c r="G330" s="65"/>
      <c r="H330" s="65"/>
      <c r="I330" s="65"/>
    </row>
    <row r="331" spans="1:9">
      <c r="A331" s="56"/>
      <c r="B331" s="56"/>
      <c r="C331" s="56"/>
      <c r="D331" s="63"/>
      <c r="E331" s="64"/>
      <c r="F331" s="64"/>
      <c r="G331" s="65"/>
      <c r="H331" s="65"/>
      <c r="I331" s="65"/>
    </row>
    <row r="332" spans="1:9">
      <c r="A332" s="56"/>
      <c r="B332" s="56"/>
      <c r="C332" s="56"/>
      <c r="D332" s="63"/>
      <c r="E332" s="64"/>
      <c r="F332" s="64"/>
      <c r="G332" s="65"/>
      <c r="H332" s="65"/>
      <c r="I332" s="65"/>
    </row>
    <row r="333" spans="1:9">
      <c r="A333" s="56"/>
      <c r="B333" s="56"/>
      <c r="C333" s="56"/>
      <c r="D333" s="63"/>
      <c r="E333" s="64"/>
      <c r="F333" s="64"/>
      <c r="G333" s="65"/>
      <c r="H333" s="65"/>
      <c r="I333" s="65"/>
    </row>
    <row r="334" spans="1:9">
      <c r="A334" s="56"/>
      <c r="B334" s="56"/>
      <c r="C334" s="56"/>
      <c r="D334" s="63"/>
      <c r="E334" s="64"/>
      <c r="F334" s="64"/>
      <c r="G334" s="65"/>
      <c r="H334" s="65"/>
      <c r="I334" s="65"/>
    </row>
    <row r="335" spans="1:9">
      <c r="A335" s="56"/>
      <c r="B335" s="56"/>
      <c r="C335" s="56"/>
      <c r="D335" s="63"/>
      <c r="E335" s="64"/>
      <c r="F335" s="64"/>
      <c r="G335" s="65"/>
      <c r="H335" s="65"/>
      <c r="I335" s="65"/>
    </row>
    <row r="336" spans="1:9">
      <c r="A336" s="56"/>
      <c r="B336" s="56"/>
      <c r="C336" s="56"/>
      <c r="D336" s="63"/>
      <c r="E336" s="64"/>
      <c r="F336" s="64"/>
      <c r="G336" s="65"/>
      <c r="H336" s="65"/>
      <c r="I336" s="65"/>
    </row>
    <row r="337" spans="1:9">
      <c r="A337" s="56"/>
      <c r="B337" s="56"/>
      <c r="C337" s="56"/>
      <c r="D337" s="63"/>
      <c r="E337" s="64"/>
      <c r="F337" s="64"/>
      <c r="G337" s="65"/>
      <c r="H337" s="65"/>
      <c r="I337" s="65"/>
    </row>
    <row r="338" spans="1:9">
      <c r="A338" s="56"/>
      <c r="B338" s="56"/>
      <c r="C338" s="56"/>
      <c r="D338" s="63"/>
      <c r="E338" s="64"/>
      <c r="F338" s="64"/>
      <c r="G338" s="65"/>
      <c r="H338" s="65"/>
      <c r="I338" s="65"/>
    </row>
    <row r="339" spans="1:9">
      <c r="A339" s="56"/>
      <c r="B339" s="56"/>
      <c r="C339" s="56"/>
      <c r="D339" s="63"/>
      <c r="E339" s="64"/>
      <c r="F339" s="64"/>
      <c r="G339" s="65"/>
      <c r="H339" s="65"/>
      <c r="I339" s="65"/>
    </row>
    <row r="340" spans="1:9">
      <c r="A340" s="56"/>
      <c r="B340" s="56"/>
      <c r="C340" s="56"/>
      <c r="D340" s="63"/>
      <c r="E340" s="64"/>
      <c r="F340" s="64"/>
      <c r="G340" s="65"/>
      <c r="H340" s="65"/>
      <c r="I340" s="65"/>
    </row>
    <row r="341" spans="1:9">
      <c r="A341" s="56"/>
      <c r="B341" s="56"/>
      <c r="C341" s="56"/>
      <c r="D341" s="63"/>
      <c r="E341" s="64"/>
      <c r="F341" s="64"/>
      <c r="G341" s="65"/>
      <c r="H341" s="65"/>
      <c r="I341" s="65"/>
    </row>
    <row r="342" spans="1:9">
      <c r="A342" s="56"/>
      <c r="B342" s="56"/>
      <c r="C342" s="56"/>
      <c r="D342" s="63"/>
      <c r="E342" s="64"/>
      <c r="F342" s="64"/>
      <c r="G342" s="65"/>
      <c r="H342" s="65"/>
      <c r="I342" s="65"/>
    </row>
    <row r="343" spans="1:9">
      <c r="A343" s="56"/>
      <c r="B343" s="56"/>
      <c r="C343" s="56"/>
      <c r="D343" s="63"/>
      <c r="E343" s="64"/>
      <c r="F343" s="64"/>
      <c r="G343" s="65"/>
      <c r="H343" s="65"/>
      <c r="I343" s="65"/>
    </row>
    <row r="344" spans="1:9">
      <c r="A344" s="56"/>
      <c r="B344" s="56"/>
      <c r="C344" s="56"/>
      <c r="D344" s="63"/>
      <c r="E344" s="64"/>
      <c r="F344" s="64"/>
      <c r="G344" s="65"/>
      <c r="H344" s="65"/>
      <c r="I344" s="65"/>
    </row>
    <row r="345" spans="1:9">
      <c r="A345" s="56"/>
      <c r="B345" s="56"/>
      <c r="C345" s="56"/>
      <c r="D345" s="63"/>
      <c r="E345" s="64"/>
      <c r="F345" s="64"/>
      <c r="G345" s="65"/>
      <c r="H345" s="65"/>
      <c r="I345" s="65"/>
    </row>
  </sheetData>
  <autoFilter ref="A1:J124" xr:uid="{99C39B17-F094-4F33-955E-6237505A30A3}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50AE-3D9F-4FBE-8A94-EDD8F45A84D4}">
  <dimension ref="A1:L32"/>
  <sheetViews>
    <sheetView topLeftCell="A13" workbookViewId="0">
      <selection activeCell="D25" sqref="D25"/>
    </sheetView>
  </sheetViews>
  <sheetFormatPr defaultColWidth="9.28515625" defaultRowHeight="15"/>
  <cols>
    <col min="3" max="3" width="24.7109375" customWidth="1"/>
    <col min="4" max="4" width="23.7109375" customWidth="1"/>
    <col min="5" max="5" width="16.7109375" bestFit="1" customWidth="1"/>
    <col min="6" max="6" width="18.28515625" customWidth="1"/>
    <col min="7" max="7" width="4.7109375" customWidth="1"/>
    <col min="8" max="8" width="14.28515625" bestFit="1" customWidth="1"/>
    <col min="10" max="10" width="16.7109375" bestFit="1" customWidth="1"/>
    <col min="12" max="12" width="43.7109375" customWidth="1"/>
  </cols>
  <sheetData>
    <row r="1" spans="1:12">
      <c r="A1" s="238" t="s">
        <v>583</v>
      </c>
      <c r="B1" s="238"/>
      <c r="C1" s="238"/>
      <c r="D1" s="238"/>
      <c r="E1" s="238"/>
    </row>
    <row r="2" spans="1:12">
      <c r="A2" s="244" t="s">
        <v>584</v>
      </c>
      <c r="B2" s="245"/>
      <c r="C2" s="245"/>
      <c r="D2" s="245"/>
      <c r="E2" s="246"/>
    </row>
    <row r="3" spans="1:12" ht="63" customHeight="1">
      <c r="A3" s="247" t="s">
        <v>585</v>
      </c>
      <c r="B3" s="248"/>
      <c r="C3" s="248"/>
      <c r="D3" s="248"/>
      <c r="E3" s="249"/>
    </row>
    <row r="4" spans="1:12">
      <c r="A4" s="250" t="s">
        <v>342</v>
      </c>
      <c r="B4" s="250"/>
      <c r="C4" s="250"/>
      <c r="D4" s="250"/>
      <c r="E4" s="20">
        <v>3298098.34</v>
      </c>
    </row>
    <row r="5" spans="1:12">
      <c r="A5" s="251" t="s">
        <v>343</v>
      </c>
      <c r="B5" s="251"/>
      <c r="C5" s="251"/>
      <c r="D5" s="251"/>
      <c r="E5" s="21">
        <v>193227.68</v>
      </c>
    </row>
    <row r="6" spans="1:12">
      <c r="A6" s="238" t="s">
        <v>344</v>
      </c>
      <c r="B6" s="238"/>
      <c r="C6" s="238"/>
      <c r="D6" s="238"/>
      <c r="E6" s="22">
        <f>E4-E5</f>
        <v>3104870.6599999997</v>
      </c>
    </row>
    <row r="7" spans="1:12">
      <c r="A7" s="237" t="s">
        <v>345</v>
      </c>
      <c r="B7" s="237"/>
      <c r="C7" s="237"/>
      <c r="D7" s="237"/>
      <c r="E7" s="23">
        <v>1999214.4</v>
      </c>
      <c r="F7" t="s">
        <v>586</v>
      </c>
      <c r="G7" s="1"/>
      <c r="I7" s="2"/>
    </row>
    <row r="8" spans="1:12">
      <c r="A8" s="238" t="s">
        <v>346</v>
      </c>
      <c r="B8" s="238"/>
      <c r="C8" s="238"/>
      <c r="D8" s="238"/>
      <c r="E8" s="22">
        <f>E7*16.66%</f>
        <v>333069.11903999996</v>
      </c>
      <c r="G8" s="1"/>
      <c r="H8" s="3"/>
      <c r="I8" s="2"/>
    </row>
    <row r="9" spans="1:12" ht="5.25" customHeight="1">
      <c r="A9" s="4"/>
      <c r="B9" s="4"/>
      <c r="C9" s="4"/>
      <c r="D9" s="5"/>
      <c r="E9" s="5"/>
      <c r="H9" s="3"/>
      <c r="I9" s="2"/>
    </row>
    <row r="10" spans="1:12" ht="82.5" customHeight="1">
      <c r="A10" s="247" t="s">
        <v>587</v>
      </c>
      <c r="B10" s="248"/>
      <c r="C10" s="248"/>
      <c r="D10" s="248"/>
      <c r="E10" s="249"/>
      <c r="H10" s="3"/>
      <c r="I10" s="2"/>
    </row>
    <row r="11" spans="1:12">
      <c r="A11" s="234" t="s">
        <v>348</v>
      </c>
      <c r="B11" s="235"/>
      <c r="C11" s="235"/>
      <c r="D11" s="236"/>
      <c r="E11" s="17">
        <v>3973685.41</v>
      </c>
      <c r="H11" s="3"/>
      <c r="I11" s="2"/>
    </row>
    <row r="12" spans="1:12">
      <c r="A12" s="252" t="s">
        <v>349</v>
      </c>
      <c r="B12" s="253"/>
      <c r="C12" s="253"/>
      <c r="D12" s="254"/>
      <c r="E12" s="18">
        <f>E7</f>
        <v>1999214.4</v>
      </c>
      <c r="F12" t="s">
        <v>586</v>
      </c>
      <c r="H12" s="3"/>
      <c r="I12" s="2"/>
    </row>
    <row r="13" spans="1:12">
      <c r="A13" s="239" t="s">
        <v>350</v>
      </c>
      <c r="B13" s="243"/>
      <c r="C13" s="243"/>
      <c r="D13" s="240"/>
      <c r="E13" s="19">
        <f>E12*10%</f>
        <v>199921.44</v>
      </c>
      <c r="H13" s="3"/>
      <c r="I13" s="2"/>
    </row>
    <row r="14" spans="1:12" ht="7.5" customHeight="1">
      <c r="A14" s="4"/>
      <c r="B14" s="4"/>
      <c r="C14" s="4"/>
      <c r="D14" s="5"/>
      <c r="E14" s="5"/>
      <c r="H14" s="3"/>
      <c r="I14" s="2"/>
      <c r="K14" s="6"/>
      <c r="L14" s="6"/>
    </row>
    <row r="15" spans="1:12" ht="75.75" customHeight="1">
      <c r="A15" s="231" t="s">
        <v>588</v>
      </c>
      <c r="B15" s="232"/>
      <c r="C15" s="232"/>
      <c r="D15" s="232"/>
      <c r="E15" s="233"/>
      <c r="H15" s="3"/>
      <c r="I15" s="2"/>
    </row>
    <row r="16" spans="1:12">
      <c r="A16" s="234" t="str">
        <f>A11</f>
        <v>Patrimônio líquido</v>
      </c>
      <c r="B16" s="235"/>
      <c r="C16" s="235"/>
      <c r="D16" s="236"/>
      <c r="E16" s="14">
        <f>E11</f>
        <v>3973685.41</v>
      </c>
    </row>
    <row r="17" spans="1:10">
      <c r="A17" s="237" t="s">
        <v>589</v>
      </c>
      <c r="B17" s="237"/>
      <c r="C17" s="237"/>
      <c r="D17" s="237"/>
      <c r="E17" s="15">
        <v>1481299.35</v>
      </c>
      <c r="J17" s="7"/>
    </row>
    <row r="18" spans="1:10">
      <c r="A18" s="238" t="s">
        <v>590</v>
      </c>
      <c r="B18" s="238"/>
      <c r="C18" s="238"/>
      <c r="D18" s="238"/>
      <c r="E18" s="16">
        <f>E17/12</f>
        <v>123441.6125</v>
      </c>
      <c r="F18" s="25" t="s">
        <v>591</v>
      </c>
      <c r="J18" s="8"/>
    </row>
    <row r="19" spans="1:10">
      <c r="A19" s="239" t="s">
        <v>592</v>
      </c>
      <c r="B19" s="240"/>
      <c r="C19" s="241" t="s">
        <v>593</v>
      </c>
      <c r="D19" s="241"/>
      <c r="E19" s="242"/>
    </row>
    <row r="20" spans="1:10" ht="4.5" customHeight="1">
      <c r="A20" s="4"/>
      <c r="B20" s="4"/>
      <c r="C20" s="4"/>
      <c r="D20" s="4"/>
    </row>
    <row r="21" spans="1:10">
      <c r="A21" s="225" t="s">
        <v>594</v>
      </c>
      <c r="B21" s="226"/>
      <c r="C21" s="226"/>
      <c r="D21" s="227"/>
      <c r="E21" s="9">
        <v>1311715.8700000001</v>
      </c>
    </row>
    <row r="22" spans="1:10">
      <c r="A22" s="228" t="s">
        <v>595</v>
      </c>
      <c r="B22" s="229"/>
      <c r="C22" s="229"/>
      <c r="D22" s="230"/>
      <c r="E22" s="12">
        <f>E17</f>
        <v>1481299.35</v>
      </c>
    </row>
    <row r="23" spans="1:10">
      <c r="A23" s="225" t="s">
        <v>596</v>
      </c>
      <c r="B23" s="226"/>
      <c r="C23" s="226"/>
      <c r="D23" s="227"/>
      <c r="E23" s="13">
        <f>E21</f>
        <v>1311715.8700000001</v>
      </c>
    </row>
    <row r="24" spans="1:10">
      <c r="A24" s="225" t="s">
        <v>597</v>
      </c>
      <c r="B24" s="226"/>
      <c r="C24" s="226"/>
      <c r="D24" s="227"/>
      <c r="E24" s="10">
        <f>(E21-E22)*100/E23</f>
        <v>-12.928369922062465</v>
      </c>
      <c r="F24" s="24" t="s">
        <v>598</v>
      </c>
    </row>
    <row r="25" spans="1:10">
      <c r="E25" s="11"/>
    </row>
    <row r="26" spans="1:10">
      <c r="E26" s="11"/>
    </row>
    <row r="27" spans="1:10">
      <c r="E27" s="11"/>
    </row>
    <row r="28" spans="1:10">
      <c r="E28" s="2"/>
    </row>
    <row r="30" spans="1:10">
      <c r="E30" s="2"/>
    </row>
    <row r="32" spans="1:10">
      <c r="E32" s="2"/>
    </row>
  </sheetData>
  <mergeCells count="22">
    <mergeCell ref="A13:D13"/>
    <mergeCell ref="A1:E1"/>
    <mergeCell ref="A2:E2"/>
    <mergeCell ref="A3:E3"/>
    <mergeCell ref="A4:D4"/>
    <mergeCell ref="A5:D5"/>
    <mergeCell ref="A6:D6"/>
    <mergeCell ref="A7:D7"/>
    <mergeCell ref="A8:D8"/>
    <mergeCell ref="A10:E10"/>
    <mergeCell ref="A11:D11"/>
    <mergeCell ref="A12:D12"/>
    <mergeCell ref="A21:D21"/>
    <mergeCell ref="A22:D22"/>
    <mergeCell ref="A23:D23"/>
    <mergeCell ref="A24:D24"/>
    <mergeCell ref="A15:E15"/>
    <mergeCell ref="A16:D16"/>
    <mergeCell ref="A17:D17"/>
    <mergeCell ref="A18:D18"/>
    <mergeCell ref="A19:B19"/>
    <mergeCell ref="C19:E1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83B6-5BBD-46D6-8554-E8C817CB229C}">
  <sheetPr>
    <tabColor rgb="FF00B050"/>
    <pageSetUpPr fitToPage="1"/>
  </sheetPr>
  <dimension ref="B2:M35"/>
  <sheetViews>
    <sheetView showGridLines="0" tabSelected="1" topLeftCell="A20" zoomScale="80" zoomScaleNormal="80" workbookViewId="0">
      <selection activeCell="B2" sqref="B2:H36"/>
    </sheetView>
  </sheetViews>
  <sheetFormatPr defaultColWidth="9.28515625" defaultRowHeight="15"/>
  <cols>
    <col min="1" max="1" width="1.7109375" customWidth="1"/>
    <col min="3" max="3" width="41.42578125" customWidth="1"/>
    <col min="4" max="4" width="24.7109375" customWidth="1"/>
    <col min="5" max="5" width="23.7109375" customWidth="1"/>
    <col min="6" max="6" width="29" customWidth="1"/>
    <col min="7" max="7" width="1.85546875" customWidth="1"/>
    <col min="8" max="8" width="4.7109375" customWidth="1"/>
    <col min="9" max="9" width="14.28515625" bestFit="1" customWidth="1"/>
    <col min="11" max="11" width="16.7109375" bestFit="1" customWidth="1"/>
    <col min="13" max="13" width="43.7109375" customWidth="1"/>
  </cols>
  <sheetData>
    <row r="2" spans="2:13" ht="49.15" customHeight="1">
      <c r="B2" s="261" t="s">
        <v>599</v>
      </c>
      <c r="C2" s="262"/>
      <c r="D2" s="262"/>
      <c r="E2" s="262"/>
      <c r="F2" s="263"/>
    </row>
    <row r="3" spans="2:13" ht="4.5" customHeight="1">
      <c r="B3" s="244"/>
      <c r="C3" s="245"/>
      <c r="D3" s="245"/>
      <c r="E3" s="245"/>
      <c r="F3" s="246"/>
    </row>
    <row r="4" spans="2:13" ht="42.4" customHeight="1">
      <c r="B4" s="247" t="s">
        <v>585</v>
      </c>
      <c r="C4" s="248"/>
      <c r="D4" s="248"/>
      <c r="E4" s="248"/>
      <c r="F4" s="249"/>
    </row>
    <row r="5" spans="2:13">
      <c r="B5" s="267" t="s">
        <v>342</v>
      </c>
      <c r="C5" s="267"/>
      <c r="D5" s="267"/>
      <c r="E5" s="267"/>
      <c r="F5" s="138">
        <f>'Entrada de dados'!$B$3</f>
        <v>9002008.4399999995</v>
      </c>
    </row>
    <row r="6" spans="2:13">
      <c r="B6" s="268" t="s">
        <v>343</v>
      </c>
      <c r="C6" s="268"/>
      <c r="D6" s="268"/>
      <c r="E6" s="268"/>
      <c r="F6" s="139">
        <f>'Entrada de dados'!$B$4</f>
        <v>308261.92</v>
      </c>
    </row>
    <row r="7" spans="2:13">
      <c r="B7" s="238" t="s">
        <v>344</v>
      </c>
      <c r="C7" s="238"/>
      <c r="D7" s="238"/>
      <c r="E7" s="238"/>
      <c r="F7" s="22">
        <f>'Entrada de dados'!B5</f>
        <v>8693746.5199999996</v>
      </c>
    </row>
    <row r="8" spans="2:13">
      <c r="B8" s="237" t="s">
        <v>345</v>
      </c>
      <c r="C8" s="237"/>
      <c r="D8" s="237"/>
      <c r="E8" s="237"/>
      <c r="F8" s="166">
        <f>'Entrada de dados'!$B$2</f>
        <v>2012835.36</v>
      </c>
      <c r="H8" s="1"/>
      <c r="J8" s="2"/>
    </row>
    <row r="9" spans="2:13">
      <c r="B9" s="238" t="s">
        <v>346</v>
      </c>
      <c r="C9" s="238"/>
      <c r="D9" s="238"/>
      <c r="E9" s="238"/>
      <c r="F9" s="22">
        <f>F8*16.66%</f>
        <v>335338.37097600003</v>
      </c>
      <c r="H9" s="1"/>
      <c r="I9" s="3"/>
      <c r="J9" s="2"/>
    </row>
    <row r="10" spans="2:13" ht="5.25" customHeight="1">
      <c r="B10" s="4"/>
      <c r="C10" s="4"/>
      <c r="D10" s="4"/>
      <c r="E10" s="5"/>
      <c r="F10" s="5"/>
      <c r="I10" s="3"/>
      <c r="J10" s="2"/>
    </row>
    <row r="11" spans="2:13" ht="60.4" customHeight="1">
      <c r="B11" s="247" t="s">
        <v>587</v>
      </c>
      <c r="C11" s="248"/>
      <c r="D11" s="248"/>
      <c r="E11" s="248"/>
      <c r="F11" s="249"/>
      <c r="I11" s="3"/>
      <c r="J11" s="2"/>
    </row>
    <row r="12" spans="2:13">
      <c r="B12" s="264" t="s">
        <v>348</v>
      </c>
      <c r="C12" s="265"/>
      <c r="D12" s="265"/>
      <c r="E12" s="266"/>
      <c r="F12" s="140">
        <f>'Entrada de dados'!$B$5</f>
        <v>8693746.5199999996</v>
      </c>
      <c r="I12" s="3"/>
      <c r="J12" s="2"/>
    </row>
    <row r="13" spans="2:13">
      <c r="B13" s="252" t="s">
        <v>349</v>
      </c>
      <c r="C13" s="253"/>
      <c r="D13" s="253"/>
      <c r="E13" s="254"/>
      <c r="F13" s="167">
        <f>'Entrada de dados'!$B$2</f>
        <v>2012835.36</v>
      </c>
      <c r="I13" s="3"/>
      <c r="J13" s="2"/>
    </row>
    <row r="14" spans="2:13">
      <c r="B14" s="239" t="s">
        <v>350</v>
      </c>
      <c r="C14" s="243"/>
      <c r="D14" s="243"/>
      <c r="E14" s="240"/>
      <c r="F14" s="19">
        <f>F13*10%</f>
        <v>201283.53600000002</v>
      </c>
      <c r="I14" s="3"/>
      <c r="J14" s="2"/>
    </row>
    <row r="15" spans="2:13" ht="7.5" customHeight="1">
      <c r="B15" s="4"/>
      <c r="C15" s="4"/>
      <c r="D15" s="4"/>
      <c r="E15" s="5"/>
      <c r="F15" s="5"/>
      <c r="I15" s="3"/>
      <c r="J15" s="2"/>
      <c r="L15" s="6"/>
      <c r="M15" s="6"/>
    </row>
    <row r="16" spans="2:13" ht="86.25" customHeight="1">
      <c r="B16" s="231" t="s">
        <v>600</v>
      </c>
      <c r="C16" s="232"/>
      <c r="D16" s="232"/>
      <c r="E16" s="232"/>
      <c r="F16" s="233"/>
      <c r="I16" s="3"/>
      <c r="J16" s="2"/>
    </row>
    <row r="17" spans="2:11">
      <c r="B17" s="239" t="s">
        <v>601</v>
      </c>
      <c r="C17" s="243"/>
      <c r="D17" s="243"/>
      <c r="E17" s="240"/>
      <c r="F17" s="16">
        <f>(F12)*12</f>
        <v>104324958.23999999</v>
      </c>
    </row>
    <row r="18" spans="2:11">
      <c r="B18" s="257" t="s">
        <v>602</v>
      </c>
      <c r="C18" s="257"/>
      <c r="D18" s="257"/>
      <c r="E18" s="257"/>
      <c r="F18" s="156">
        <f ca="1">Contratos_Atual!L168</f>
        <v>46783102.730333321</v>
      </c>
      <c r="K18" s="7"/>
    </row>
    <row r="19" spans="2:11" hidden="1">
      <c r="B19" s="238" t="s">
        <v>590</v>
      </c>
      <c r="C19" s="238"/>
      <c r="D19" s="238"/>
      <c r="E19" s="238"/>
      <c r="F19" s="16">
        <f ca="1">F18/12</f>
        <v>3898591.8941944432</v>
      </c>
      <c r="G19" s="25"/>
      <c r="K19" s="8"/>
    </row>
    <row r="20" spans="2:11">
      <c r="B20" s="239" t="s">
        <v>592</v>
      </c>
      <c r="C20" s="240"/>
      <c r="D20" s="241">
        <f ca="1">F17/F18</f>
        <v>2.2299709115350654</v>
      </c>
      <c r="E20" s="241"/>
      <c r="F20" s="242"/>
    </row>
    <row r="21" spans="2:11">
      <c r="B21" s="4"/>
      <c r="C21" s="4"/>
      <c r="D21" s="137"/>
      <c r="E21" s="5"/>
      <c r="F21" s="137"/>
    </row>
    <row r="22" spans="2:11" ht="86.25" customHeight="1">
      <c r="B22" s="231" t="s">
        <v>603</v>
      </c>
      <c r="C22" s="232"/>
      <c r="D22" s="232"/>
      <c r="E22" s="232"/>
      <c r="F22" s="233"/>
      <c r="I22" s="3"/>
      <c r="J22" s="2"/>
    </row>
    <row r="23" spans="2:11">
      <c r="B23" s="225" t="s">
        <v>594</v>
      </c>
      <c r="C23" s="226"/>
      <c r="D23" s="226"/>
      <c r="E23" s="227"/>
      <c r="F23" s="14">
        <f>'Entrada de dados'!$B$6</f>
        <v>7881254.0199999996</v>
      </c>
    </row>
    <row r="24" spans="2:11">
      <c r="B24" s="258" t="s">
        <v>595</v>
      </c>
      <c r="C24" s="259"/>
      <c r="D24" s="259"/>
      <c r="E24" s="260"/>
      <c r="F24" s="157">
        <f>Contratos_Atual!J168</f>
        <v>7938600.4900000021</v>
      </c>
    </row>
    <row r="25" spans="2:11">
      <c r="B25" s="225" t="s">
        <v>596</v>
      </c>
      <c r="C25" s="226"/>
      <c r="D25" s="226"/>
      <c r="E25" s="227"/>
      <c r="F25" s="13">
        <f>F23</f>
        <v>7881254.0199999996</v>
      </c>
    </row>
    <row r="26" spans="2:11">
      <c r="B26" s="225" t="s">
        <v>597</v>
      </c>
      <c r="C26" s="226"/>
      <c r="D26" s="226"/>
      <c r="E26" s="227"/>
      <c r="F26" s="10">
        <f>(F23-F24)*100/F25</f>
        <v>-0.72763128627089391</v>
      </c>
      <c r="G26" s="24"/>
    </row>
    <row r="27" spans="2:11">
      <c r="E27" s="5" t="s">
        <v>604</v>
      </c>
      <c r="F27" s="11" t="s">
        <v>598</v>
      </c>
    </row>
    <row r="28" spans="2:11" ht="4.5" customHeight="1">
      <c r="E28" s="5"/>
      <c r="F28" s="11"/>
    </row>
    <row r="29" spans="2:11" ht="17.25">
      <c r="D29" s="121"/>
      <c r="E29" s="191">
        <f ca="1">TODAY()</f>
        <v>45539</v>
      </c>
      <c r="F29" s="191"/>
      <c r="G29" s="191"/>
      <c r="H29" s="191"/>
    </row>
    <row r="30" spans="2:11">
      <c r="F30" s="2"/>
    </row>
    <row r="31" spans="2:11" ht="66" customHeight="1"/>
    <row r="32" spans="2:11" ht="14.65" customHeight="1">
      <c r="B32" s="50"/>
      <c r="C32" s="255"/>
      <c r="D32" s="255"/>
      <c r="F32" s="2"/>
    </row>
    <row r="33" spans="2:6" ht="18.75">
      <c r="B33" s="50"/>
      <c r="C33" s="256" t="s">
        <v>1</v>
      </c>
      <c r="D33" s="256"/>
    </row>
    <row r="34" spans="2:6" ht="18.75">
      <c r="C34" s="256" t="s">
        <v>354</v>
      </c>
      <c r="D34" s="256"/>
      <c r="F34" s="2"/>
    </row>
    <row r="35" spans="2:6" ht="18.75">
      <c r="C35" s="256" t="s">
        <v>355</v>
      </c>
      <c r="D35" s="256"/>
    </row>
  </sheetData>
  <mergeCells count="28">
    <mergeCell ref="E29:H29"/>
    <mergeCell ref="B2:F2"/>
    <mergeCell ref="B22:F22"/>
    <mergeCell ref="B8:E8"/>
    <mergeCell ref="B9:E9"/>
    <mergeCell ref="B11:F11"/>
    <mergeCell ref="B12:E12"/>
    <mergeCell ref="B13:E13"/>
    <mergeCell ref="B7:E7"/>
    <mergeCell ref="B3:F3"/>
    <mergeCell ref="B4:F4"/>
    <mergeCell ref="B5:E5"/>
    <mergeCell ref="B6:E6"/>
    <mergeCell ref="C32:D32"/>
    <mergeCell ref="C33:D33"/>
    <mergeCell ref="C34:D34"/>
    <mergeCell ref="C35:D35"/>
    <mergeCell ref="B14:E14"/>
    <mergeCell ref="B16:F16"/>
    <mergeCell ref="B17:E17"/>
    <mergeCell ref="B18:E18"/>
    <mergeCell ref="B19:E19"/>
    <mergeCell ref="B23:E23"/>
    <mergeCell ref="B24:E24"/>
    <mergeCell ref="B25:E25"/>
    <mergeCell ref="B26:E26"/>
    <mergeCell ref="B20:C20"/>
    <mergeCell ref="D20:F20"/>
  </mergeCells>
  <phoneticPr fontId="11" type="noConversion"/>
  <pageMargins left="0.25" right="0.25" top="0.75" bottom="0.75" header="0.3" footer="0.3"/>
  <pageSetup paperSize="9" scale="7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990D-CEC4-4142-9A4B-8EC702906722}">
  <sheetPr>
    <tabColor rgb="FFFF0000"/>
  </sheetPr>
  <dimension ref="A1:E13"/>
  <sheetViews>
    <sheetView workbookViewId="0">
      <selection activeCell="A9" sqref="A9:C9"/>
    </sheetView>
  </sheetViews>
  <sheetFormatPr defaultRowHeight="15"/>
  <cols>
    <col min="1" max="1" width="31.5703125" customWidth="1"/>
    <col min="2" max="2" width="19.85546875" customWidth="1"/>
    <col min="3" max="3" width="30.5703125" customWidth="1"/>
    <col min="4" max="4" width="16.5703125" bestFit="1" customWidth="1"/>
  </cols>
  <sheetData>
    <row r="1" spans="1:5">
      <c r="A1" s="269" t="s">
        <v>605</v>
      </c>
      <c r="B1" s="270"/>
    </row>
    <row r="2" spans="1:5">
      <c r="A2" s="122" t="s">
        <v>606</v>
      </c>
      <c r="B2" s="169">
        <v>2012835.36</v>
      </c>
      <c r="C2" s="124" t="s">
        <v>607</v>
      </c>
    </row>
    <row r="3" spans="1:5">
      <c r="A3" s="122" t="s">
        <v>608</v>
      </c>
      <c r="B3" s="123">
        <v>9002008.4399999995</v>
      </c>
      <c r="C3" s="271" t="s">
        <v>609</v>
      </c>
      <c r="D3" s="143"/>
    </row>
    <row r="4" spans="1:5">
      <c r="A4" s="122" t="s">
        <v>610</v>
      </c>
      <c r="B4" s="123">
        <v>308261.92</v>
      </c>
      <c r="C4" s="271"/>
      <c r="D4" s="143"/>
    </row>
    <row r="5" spans="1:5">
      <c r="A5" s="122" t="s">
        <v>611</v>
      </c>
      <c r="B5" s="123">
        <f>B3-B4</f>
        <v>8693746.5199999996</v>
      </c>
      <c r="C5" s="271"/>
      <c r="D5" s="143"/>
    </row>
    <row r="6" spans="1:5">
      <c r="A6" s="122" t="s">
        <v>612</v>
      </c>
      <c r="B6" s="123">
        <v>7881254.0199999996</v>
      </c>
      <c r="C6" s="271"/>
      <c r="D6" s="143"/>
      <c r="E6" s="168"/>
    </row>
    <row r="8" spans="1:5" ht="21">
      <c r="A8" s="272" t="s">
        <v>613</v>
      </c>
      <c r="B8" s="272"/>
      <c r="C8" s="272"/>
    </row>
    <row r="9" spans="1:5" ht="21">
      <c r="A9" s="272" t="s">
        <v>614</v>
      </c>
      <c r="B9" s="272"/>
      <c r="C9" s="272"/>
    </row>
    <row r="13" spans="1:5">
      <c r="C13" s="1"/>
    </row>
  </sheetData>
  <mergeCells count="4">
    <mergeCell ref="A1:B1"/>
    <mergeCell ref="C3:C6"/>
    <mergeCell ref="A8:C8"/>
    <mergeCell ref="A9:C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E740D0B57F9E4AA5712F382D12DAE6" ma:contentTypeVersion="19" ma:contentTypeDescription="Criar um novo documento." ma:contentTypeScope="" ma:versionID="dfa85e21b98453f9544a893ce0c877b7">
  <xsd:schema xmlns:xsd="http://www.w3.org/2001/XMLSchema" xmlns:xs="http://www.w3.org/2001/XMLSchema" xmlns:p="http://schemas.microsoft.com/office/2006/metadata/properties" xmlns:ns2="e916d99f-8826-4278-ba80-c11d7b4af82d" xmlns:ns3="59a038af-fa93-48b4-9fb9-ad6c98b33d11" targetNamespace="http://schemas.microsoft.com/office/2006/metadata/properties" ma:root="true" ma:fieldsID="8651c219ba1ae56cf782a3bd1ca38f46" ns2:_="" ns3:_="">
    <xsd:import namespace="e916d99f-8826-4278-ba80-c11d7b4af82d"/>
    <xsd:import namespace="59a038af-fa93-48b4-9fb9-ad6c98b33d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6d99f-8826-4278-ba80-c11d7b4af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fa796062-ad46-4dfe-b885-02a0802a2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6" nillable="true" ma:displayName="Estado da aprovação" ma:internalName="Estado_x0020_da_x0020_aprova_x00e7__x00e3_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038af-fa93-48b4-9fb9-ad6c98b33d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5330ec-7446-4a7a-a1e9-323318d49f94}" ma:internalName="TaxCatchAll" ma:showField="CatchAllData" ma:web="59a038af-fa93-48b4-9fb9-ad6c98b33d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7" nillable="true" ma:displayName="Valor do ID do Documento" ma:description="O valor do ID do documento atribuído a este item." ma:indexed="true" ma:internalName="_dlc_DocId" ma:readOnly="true">
      <xsd:simpleType>
        <xsd:restriction base="dms:Text"/>
      </xsd:simpleType>
    </xsd:element>
    <xsd:element name="_dlc_DocIdUrl" ma:index="28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ID de Persistência" ma:description="Manter a ID ao adicion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6d99f-8826-4278-ba80-c11d7b4af82d">
      <Terms xmlns="http://schemas.microsoft.com/office/infopath/2007/PartnerControls"/>
    </lcf76f155ced4ddcb4097134ff3c332f>
    <TaxCatchAll xmlns="59a038af-fa93-48b4-9fb9-ad6c98b33d11" xsi:nil="true"/>
    <_Flow_SignoffStatus xmlns="e916d99f-8826-4278-ba80-c11d7b4af82d" xsi:nil="true"/>
    <_dlc_DocId xmlns="59a038af-fa93-48b4-9fb9-ad6c98b33d11">4NYF2MEZ76KV-790663454-1564653</_dlc_DocId>
    <_dlc_DocIdUrl xmlns="59a038af-fa93-48b4-9fb9-ad6c98b33d11">
      <Url>https://ssgruposrv.sharepoint.com/sites/GrupoSS/_layouts/15/DocIdRedir.aspx?ID=4NYF2MEZ76KV-790663454-1564653</Url>
      <Description>4NYF2MEZ76KV-790663454-1564653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075ABDC-BA94-4D59-8C18-9EB2A9CB35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AC9419-96A9-4A1A-9377-77DAE902C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6d99f-8826-4278-ba80-c11d7b4af82d"/>
    <ds:schemaRef ds:uri="59a038af-fa93-48b4-9fb9-ad6c98b33d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FFC4C8-1D6F-4882-904F-E38C355321DD}">
  <ds:schemaRefs>
    <ds:schemaRef ds:uri="http://schemas.microsoft.com/office/2006/metadata/properties"/>
    <ds:schemaRef ds:uri="http://schemas.microsoft.com/office/infopath/2007/PartnerControls"/>
    <ds:schemaRef ds:uri="e916d99f-8826-4278-ba80-c11d7b4af82d"/>
    <ds:schemaRef ds:uri="59a038af-fa93-48b4-9fb9-ad6c98b33d11"/>
  </ds:schemaRefs>
</ds:datastoreItem>
</file>

<file path=customXml/itemProps4.xml><?xml version="1.0" encoding="utf-8"?>
<ds:datastoreItem xmlns:ds="http://schemas.openxmlformats.org/officeDocument/2006/customXml" ds:itemID="{E2DC7DD1-6D08-4D74-ABB4-F56BB2ABCAE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Contratos_Atual</vt:lpstr>
      <vt:lpstr>Contratos</vt:lpstr>
      <vt:lpstr>ANTIGO</vt:lpstr>
      <vt:lpstr>Indice</vt:lpstr>
      <vt:lpstr>Entrada de dados</vt:lpstr>
      <vt:lpstr>'Entrada de dados'!Area_de_impressao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56704313915</dc:creator>
  <cp:keywords/>
  <dc:description/>
  <cp:lastModifiedBy>comercial26 AGIL LTDA</cp:lastModifiedBy>
  <cp:revision/>
  <cp:lastPrinted>2024-09-04T21:30:16Z</cp:lastPrinted>
  <dcterms:created xsi:type="dcterms:W3CDTF">2014-05-23T18:45:22Z</dcterms:created>
  <dcterms:modified xsi:type="dcterms:W3CDTF">2024-09-04T21:30:26Z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0x010100F1E740D0B57F9E4AA5712F382D12DAE6</vt:lpwstr>
  </property>
  <property fmtid="{D5CDD505-2E9C-101B-9397-08002B2CF9AE}" pid="3" name="MediaServiceImageTags">
    <vt:lpwstr/>
  </property>
  <property fmtid="{D5CDD505-2E9C-101B-9397-08002B2CF9AE}" pid="4" name="_dlc_DocIdItemGuid">
    <vt:lpwstr>4bb99d40-944f-4d2b-9465-a676a8af82fe</vt:lpwstr>
  </property>
</Properties>
</file>