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Z:\- CERTAMES -\01_JANEIRO\03_PE_90005_2025_SENADO\07_PROPOSTA_COMERCIAL\"/>
    </mc:Choice>
  </mc:AlternateContent>
  <xr:revisionPtr revIDLastSave="0" documentId="13_ncr:1_{271AE758-590D-4169-A1AF-28B64A32B637}" xr6:coauthVersionLast="47" xr6:coauthVersionMax="47" xr10:uidLastSave="{00000000-0000-0000-0000-000000000000}"/>
  <bookViews>
    <workbookView xWindow="-28920" yWindow="-4680" windowWidth="29040" windowHeight="15840" tabRatio="719" xr2:uid="{00000000-000D-0000-FFFF-FFFF00000000}"/>
  </bookViews>
  <sheets>
    <sheet name="PRP" sheetId="16" r:id="rId1"/>
    <sheet name="DSC" sheetId="2" r:id="rId2"/>
    <sheet name="ÁREAS" sheetId="21" state="hidden" r:id="rId3"/>
    <sheet name="1" sheetId="1" r:id="rId4"/>
    <sheet name="2" sheetId="4" r:id="rId5"/>
    <sheet name="3" sheetId="5" r:id="rId6"/>
    <sheet name="IT1" sheetId="10" state="hidden" r:id="rId7"/>
    <sheet name="IT2" sheetId="11" state="hidden" r:id="rId8"/>
    <sheet name="IT3" sheetId="13" state="hidden" r:id="rId9"/>
    <sheet name="UNIF" sheetId="14" r:id="rId10"/>
    <sheet name="RSM" sheetId="15" r:id="rId11"/>
  </sheets>
  <definedNames>
    <definedName name="aaaa" localSheetId="4">#REF!</definedName>
    <definedName name="aaaa" localSheetId="5">#REF!</definedName>
    <definedName name="aaaa" localSheetId="2">#REF!</definedName>
    <definedName name="aaaa" localSheetId="6">#REF!</definedName>
    <definedName name="aaaa" localSheetId="8">#REF!</definedName>
    <definedName name="aaaa">#REF!</definedName>
    <definedName name="_xlnm.Print_Area" localSheetId="3">'1'!$A$1:$E$117</definedName>
    <definedName name="_xlnm.Print_Area" localSheetId="4">'2'!$A$1:$D$117</definedName>
    <definedName name="_xlnm.Print_Area" localSheetId="5">'3'!$A$1:$D$118</definedName>
    <definedName name="_xlnm.Print_Area" localSheetId="2">ÁREAS!$A$1:$H$41</definedName>
    <definedName name="_xlnm.Print_Area" localSheetId="1">DSC!$A$1:$H$30</definedName>
    <definedName name="_xlnm.Print_Area" localSheetId="6">'IT1'!$A$1:$F$35</definedName>
    <definedName name="_xlnm.Print_Area" localSheetId="7">'IT2'!$A$1:$G$148</definedName>
    <definedName name="_xlnm.Print_Area" localSheetId="8">'IT3'!$A$1:$J$95</definedName>
    <definedName name="_xlnm.Print_Area" localSheetId="0">PRP!$A$1:$F$59</definedName>
    <definedName name="_xlnm.Print_Area" localSheetId="10">RSM!$A$1:$F$30</definedName>
    <definedName name="_xlnm.Print_Area" localSheetId="9">UNIF!$A$1:$G$82</definedName>
    <definedName name="ARM01_02" localSheetId="4">#REF!</definedName>
    <definedName name="ARM01_02" localSheetId="5">#REF!</definedName>
    <definedName name="ARM01_02" localSheetId="2">#REF!</definedName>
    <definedName name="ARM01_02" localSheetId="6">#REF!</definedName>
    <definedName name="ARM01_02" localSheetId="8">#REF!</definedName>
    <definedName name="ARM01_02">#REF!</definedName>
    <definedName name="ARM1_COMP" localSheetId="4">#REF!</definedName>
    <definedName name="ARM1_COMP" localSheetId="5">#REF!</definedName>
    <definedName name="ARM1_COMP" localSheetId="2">#REF!</definedName>
    <definedName name="ARM1_COMP" localSheetId="6">#REF!</definedName>
    <definedName name="ARM1_COMP" localSheetId="8">#REF!</definedName>
    <definedName name="ARM1_COMP">#REF!</definedName>
    <definedName name="ARM2_COMP" localSheetId="4">#REF!</definedName>
    <definedName name="ARM2_COMP" localSheetId="5">#REF!</definedName>
    <definedName name="ARM2_COMP" localSheetId="2">#REF!</definedName>
    <definedName name="ARM2_COMP" localSheetId="6">#REF!</definedName>
    <definedName name="ARM2_COMP" localSheetId="8">#REF!</definedName>
    <definedName name="ARM2_COMP">#REF!</definedName>
    <definedName name="capt01" localSheetId="4">#REF!</definedName>
    <definedName name="capt01" localSheetId="5">#REF!</definedName>
    <definedName name="capt01" localSheetId="2">#REF!</definedName>
    <definedName name="capt01" localSheetId="6">#REF!</definedName>
    <definedName name="capt01" localSheetId="8">#REF!</definedName>
    <definedName name="capt01">#REF!</definedName>
    <definedName name="CECWC" localSheetId="4">#REF!</definedName>
    <definedName name="CECWC" localSheetId="5">#REF!</definedName>
    <definedName name="CECWC" localSheetId="2">#REF!</definedName>
    <definedName name="CECWC" localSheetId="6">#REF!</definedName>
    <definedName name="CECWC" localSheetId="8">#REF!</definedName>
    <definedName name="CECWC">#REF!</definedName>
    <definedName name="cob01_" localSheetId="4">#REF!</definedName>
    <definedName name="cob01_" localSheetId="5">#REF!</definedName>
    <definedName name="cob01_" localSheetId="2">#REF!</definedName>
    <definedName name="cob01_" localSheetId="6">#REF!</definedName>
    <definedName name="cob01_" localSheetId="8">#REF!</definedName>
    <definedName name="cob01_">#REF!</definedName>
    <definedName name="cob02_" localSheetId="4">#REF!</definedName>
    <definedName name="cob02_" localSheetId="5">#REF!</definedName>
    <definedName name="cob02_" localSheetId="2">#REF!</definedName>
    <definedName name="cob02_" localSheetId="6">#REF!</definedName>
    <definedName name="cob02_" localSheetId="8">#REF!</definedName>
    <definedName name="cob02_">#REF!</definedName>
    <definedName name="COB03_" localSheetId="4">#REF!</definedName>
    <definedName name="COB03_" localSheetId="5">#REF!</definedName>
    <definedName name="COB03_" localSheetId="2">#REF!</definedName>
    <definedName name="COB03_" localSheetId="6">#REF!</definedName>
    <definedName name="COB03_" localSheetId="8">#REF!</definedName>
    <definedName name="COB03_">#REF!</definedName>
    <definedName name="COB04_" localSheetId="4">#REF!</definedName>
    <definedName name="COB04_" localSheetId="5">#REF!</definedName>
    <definedName name="COB04_" localSheetId="2">#REF!</definedName>
    <definedName name="COB04_" localSheetId="6">#REF!</definedName>
    <definedName name="COB04_" localSheetId="8">#REF!</definedName>
    <definedName name="COB04_">#REF!</definedName>
    <definedName name="COB05_" localSheetId="4">#REF!</definedName>
    <definedName name="COB05_" localSheetId="5">#REF!</definedName>
    <definedName name="COB05_" localSheetId="2">#REF!</definedName>
    <definedName name="COB05_" localSheetId="6">#REF!</definedName>
    <definedName name="COB05_" localSheetId="8">#REF!</definedName>
    <definedName name="COB05_">#REF!</definedName>
    <definedName name="COB06_" localSheetId="4">#REF!</definedName>
    <definedName name="COB06_" localSheetId="5">#REF!</definedName>
    <definedName name="COB06_" localSheetId="2">#REF!</definedName>
    <definedName name="COB06_" localSheetId="6">#REF!</definedName>
    <definedName name="COB06_" localSheetId="8">#REF!</definedName>
    <definedName name="COB06_">#REF!</definedName>
    <definedName name="COB07_" localSheetId="4">#REF!</definedName>
    <definedName name="COB07_" localSheetId="5">#REF!</definedName>
    <definedName name="COB07_" localSheetId="2">#REF!</definedName>
    <definedName name="COB07_" localSheetId="6">#REF!</definedName>
    <definedName name="COB07_" localSheetId="8">#REF!</definedName>
    <definedName name="COB07_">#REF!</definedName>
    <definedName name="COB08_" localSheetId="4">#REF!</definedName>
    <definedName name="COB08_" localSheetId="5">#REF!</definedName>
    <definedName name="COB08_" localSheetId="2">#REF!</definedName>
    <definedName name="COB08_" localSheetId="6">#REF!</definedName>
    <definedName name="COB08_" localSheetId="8">#REF!</definedName>
    <definedName name="COB08_">#REF!</definedName>
    <definedName name="COB09_" localSheetId="4">#REF!</definedName>
    <definedName name="COB09_" localSheetId="5">#REF!</definedName>
    <definedName name="COB09_" localSheetId="2">#REF!</definedName>
    <definedName name="COB09_" localSheetId="6">#REF!</definedName>
    <definedName name="COB09_" localSheetId="8">#REF!</definedName>
    <definedName name="COB09_">#REF!</definedName>
    <definedName name="COB09_C" localSheetId="4">#REF!</definedName>
    <definedName name="COB09_C" localSheetId="5">#REF!</definedName>
    <definedName name="COB09_C" localSheetId="2">#REF!</definedName>
    <definedName name="COB09_C" localSheetId="6">#REF!</definedName>
    <definedName name="COB09_C" localSheetId="8">#REF!</definedName>
    <definedName name="COB09_C">#REF!</definedName>
    <definedName name="CPT01_" localSheetId="4">#REF!</definedName>
    <definedName name="CPT01_" localSheetId="5">#REF!</definedName>
    <definedName name="CPT01_" localSheetId="2">#REF!</definedName>
    <definedName name="CPT01_" localSheetId="6">#REF!</definedName>
    <definedName name="CPT01_" localSheetId="8">#REF!</definedName>
    <definedName name="CPT01_">#REF!</definedName>
    <definedName name="CPT01_COMP" localSheetId="4">#REF!</definedName>
    <definedName name="CPT01_COMP" localSheetId="5">#REF!</definedName>
    <definedName name="CPT01_COMP" localSheetId="2">#REF!</definedName>
    <definedName name="CPT01_COMP" localSheetId="6">#REF!</definedName>
    <definedName name="CPT01_COMP" localSheetId="8">#REF!</definedName>
    <definedName name="CPT01_COMP">#REF!</definedName>
    <definedName name="CT01_" localSheetId="4">#REF!</definedName>
    <definedName name="CT01_" localSheetId="5">#REF!</definedName>
    <definedName name="CT01_" localSheetId="2">#REF!</definedName>
    <definedName name="CT01_" localSheetId="6">#REF!</definedName>
    <definedName name="CT01_" localSheetId="8">#REF!</definedName>
    <definedName name="CT01_">#REF!</definedName>
    <definedName name="ct01__" localSheetId="4">#REF!</definedName>
    <definedName name="ct01__" localSheetId="5">#REF!</definedName>
    <definedName name="ct01__" localSheetId="2">#REF!</definedName>
    <definedName name="ct01__" localSheetId="6">#REF!</definedName>
    <definedName name="ct01__" localSheetId="8">#REF!</definedName>
    <definedName name="ct01__">#REF!</definedName>
    <definedName name="CT01_COMP" localSheetId="4">#REF!</definedName>
    <definedName name="CT01_COMP" localSheetId="5">#REF!</definedName>
    <definedName name="CT01_COMP" localSheetId="2">#REF!</definedName>
    <definedName name="CT01_COMP" localSheetId="6">#REF!</definedName>
    <definedName name="CT01_COMP" localSheetId="8">#REF!</definedName>
    <definedName name="CT01_COMP">#REF!</definedName>
    <definedName name="CT02_" localSheetId="4">#REF!</definedName>
    <definedName name="CT02_" localSheetId="5">#REF!</definedName>
    <definedName name="CT02_" localSheetId="2">#REF!</definedName>
    <definedName name="CT02_" localSheetId="6">#REF!</definedName>
    <definedName name="CT02_" localSheetId="8">#REF!</definedName>
    <definedName name="CT02_">#REF!</definedName>
    <definedName name="CT02__" localSheetId="4">#REF!</definedName>
    <definedName name="CT02__" localSheetId="5">#REF!</definedName>
    <definedName name="CT02__" localSheetId="2">#REF!</definedName>
    <definedName name="CT02__" localSheetId="6">#REF!</definedName>
    <definedName name="CT02__" localSheetId="8">#REF!</definedName>
    <definedName name="CT02__">#REF!</definedName>
    <definedName name="CT02_COMP" localSheetId="4">#REF!</definedName>
    <definedName name="CT02_COMP" localSheetId="5">#REF!</definedName>
    <definedName name="CT02_COMP" localSheetId="2">#REF!</definedName>
    <definedName name="CT02_COMP" localSheetId="6">#REF!</definedName>
    <definedName name="CT02_COMP" localSheetId="8">#REF!</definedName>
    <definedName name="CT02_COMP">#REF!</definedName>
    <definedName name="D" localSheetId="4">#REF!</definedName>
    <definedName name="D" localSheetId="5">#REF!</definedName>
    <definedName name="D" localSheetId="2">#REF!</definedName>
    <definedName name="D" localSheetId="6">#REF!</definedName>
    <definedName name="D" localSheetId="8">#REF!</definedName>
    <definedName name="D">#REF!</definedName>
    <definedName name="DD" localSheetId="4">#REF!</definedName>
    <definedName name="DD" localSheetId="5">#REF!</definedName>
    <definedName name="DD" localSheetId="2">#REF!</definedName>
    <definedName name="DD" localSheetId="6">#REF!</definedName>
    <definedName name="DD" localSheetId="8">#REF!</definedName>
    <definedName name="DD">#REF!</definedName>
    <definedName name="dddddddddddddddddddddd" localSheetId="4">#REF!</definedName>
    <definedName name="dddddddddddddddddddddd" localSheetId="5">#REF!</definedName>
    <definedName name="dddddddddddddddddddddd" localSheetId="2">#REF!</definedName>
    <definedName name="dddddddddddddddddddddd" localSheetId="6">#REF!</definedName>
    <definedName name="dddddddddddddddddddddd" localSheetId="8">#REF!</definedName>
    <definedName name="dddddddddddddddddddddd">#REF!</definedName>
    <definedName name="DIV01_" localSheetId="4">#REF!</definedName>
    <definedName name="DIV01_" localSheetId="5">#REF!</definedName>
    <definedName name="DIV01_" localSheetId="2">#REF!</definedName>
    <definedName name="DIV01_" localSheetId="6">#REF!</definedName>
    <definedName name="DIV01_" localSheetId="8">#REF!</definedName>
    <definedName name="DIV01_">#REF!</definedName>
    <definedName name="DIV02_" localSheetId="4">#REF!</definedName>
    <definedName name="DIV02_" localSheetId="5">#REF!</definedName>
    <definedName name="DIV02_" localSheetId="2">#REF!</definedName>
    <definedName name="DIV02_" localSheetId="6">#REF!</definedName>
    <definedName name="DIV02_" localSheetId="8">#REF!</definedName>
    <definedName name="DIV02_">#REF!</definedName>
    <definedName name="DIV03_" localSheetId="4">#REF!</definedName>
    <definedName name="DIV03_" localSheetId="5">#REF!</definedName>
    <definedName name="DIV03_" localSheetId="2">#REF!</definedName>
    <definedName name="DIV03_" localSheetId="6">#REF!</definedName>
    <definedName name="DIV03_" localSheetId="8">#REF!</definedName>
    <definedName name="DIV03_">#REF!</definedName>
    <definedName name="DIV04_" localSheetId="4">#REF!</definedName>
    <definedName name="DIV04_" localSheetId="5">#REF!</definedName>
    <definedName name="DIV04_" localSheetId="2">#REF!</definedName>
    <definedName name="DIV04_" localSheetId="6">#REF!</definedName>
    <definedName name="DIV04_" localSheetId="8">#REF!</definedName>
    <definedName name="DIV04_">#REF!</definedName>
    <definedName name="DIV05_" localSheetId="4">#REF!</definedName>
    <definedName name="DIV05_" localSheetId="5">#REF!</definedName>
    <definedName name="DIV05_" localSheetId="2">#REF!</definedName>
    <definedName name="DIV05_" localSheetId="6">#REF!</definedName>
    <definedName name="DIV05_" localSheetId="8">#REF!</definedName>
    <definedName name="DIV05_">#REF!</definedName>
    <definedName name="DIV05__" localSheetId="4">#REF!</definedName>
    <definedName name="DIV05__" localSheetId="5">#REF!</definedName>
    <definedName name="DIV05__" localSheetId="2">#REF!</definedName>
    <definedName name="DIV05__" localSheetId="6">#REF!</definedName>
    <definedName name="DIV05__" localSheetId="8">#REF!</definedName>
    <definedName name="DIV05__">#REF!</definedName>
    <definedName name="DIV06_" localSheetId="4">#REF!</definedName>
    <definedName name="DIV06_" localSheetId="5">#REF!</definedName>
    <definedName name="DIV06_" localSheetId="2">#REF!</definedName>
    <definedName name="DIV06_" localSheetId="6">#REF!</definedName>
    <definedName name="DIV06_" localSheetId="8">#REF!</definedName>
    <definedName name="DIV06_">#REF!</definedName>
    <definedName name="DIV06__" localSheetId="4">#REF!</definedName>
    <definedName name="DIV06__" localSheetId="5">#REF!</definedName>
    <definedName name="DIV06__" localSheetId="2">#REF!</definedName>
    <definedName name="DIV06__" localSheetId="6">#REF!</definedName>
    <definedName name="DIV06__" localSheetId="8">#REF!</definedName>
    <definedName name="DIV06__">#REF!</definedName>
    <definedName name="DIV07_" localSheetId="4">#REF!</definedName>
    <definedName name="DIV07_" localSheetId="5">#REF!</definedName>
    <definedName name="DIV07_" localSheetId="2">#REF!</definedName>
    <definedName name="DIV07_" localSheetId="6">#REF!</definedName>
    <definedName name="DIV07_" localSheetId="8">#REF!</definedName>
    <definedName name="DIV07_">#REF!</definedName>
    <definedName name="DIV07__" localSheetId="4">#REF!</definedName>
    <definedName name="DIV07__" localSheetId="5">#REF!</definedName>
    <definedName name="DIV07__" localSheetId="2">#REF!</definedName>
    <definedName name="DIV07__" localSheetId="6">#REF!</definedName>
    <definedName name="DIV07__" localSheetId="8">#REF!</definedName>
    <definedName name="DIV07__">#REF!</definedName>
    <definedName name="DIV08_" localSheetId="4">#REF!</definedName>
    <definedName name="DIV08_" localSheetId="5">#REF!</definedName>
    <definedName name="DIV08_" localSheetId="2">#REF!</definedName>
    <definedName name="DIV08_" localSheetId="6">#REF!</definedName>
    <definedName name="DIV08_" localSheetId="8">#REF!</definedName>
    <definedName name="DIV08_">#REF!</definedName>
    <definedName name="DIV08__" localSheetId="4">#REF!</definedName>
    <definedName name="DIV08__" localSheetId="5">#REF!</definedName>
    <definedName name="DIV08__" localSheetId="2">#REF!</definedName>
    <definedName name="DIV08__" localSheetId="6">#REF!</definedName>
    <definedName name="DIV08__" localSheetId="8">#REF!</definedName>
    <definedName name="DIV08__">#REF!</definedName>
    <definedName name="DIV09_" localSheetId="4">#REF!</definedName>
    <definedName name="DIV09_" localSheetId="5">#REF!</definedName>
    <definedName name="DIV09_" localSheetId="2">#REF!</definedName>
    <definedName name="DIV09_" localSheetId="6">#REF!</definedName>
    <definedName name="DIV09_" localSheetId="8">#REF!</definedName>
    <definedName name="DIV09_">#REF!</definedName>
    <definedName name="div09__" localSheetId="4">#REF!</definedName>
    <definedName name="div09__" localSheetId="5">#REF!</definedName>
    <definedName name="div09__" localSheetId="2">#REF!</definedName>
    <definedName name="div09__" localSheetId="6">#REF!</definedName>
    <definedName name="div09__" localSheetId="8">#REF!</definedName>
    <definedName name="div09__">#REF!</definedName>
    <definedName name="DIV10_" localSheetId="4">#REF!</definedName>
    <definedName name="DIV10_" localSheetId="5">#REF!</definedName>
    <definedName name="DIV10_" localSheetId="2">#REF!</definedName>
    <definedName name="DIV10_" localSheetId="6">#REF!</definedName>
    <definedName name="DIV10_" localSheetId="8">#REF!</definedName>
    <definedName name="DIV10_">#REF!</definedName>
    <definedName name="div10__" localSheetId="4">#REF!</definedName>
    <definedName name="div10__" localSheetId="5">#REF!</definedName>
    <definedName name="div10__" localSheetId="2">#REF!</definedName>
    <definedName name="div10__" localSheetId="6">#REF!</definedName>
    <definedName name="div10__" localSheetId="8">#REF!</definedName>
    <definedName name="div10__">#REF!</definedName>
    <definedName name="DIV10_C" localSheetId="4">#REF!</definedName>
    <definedName name="DIV10_C" localSheetId="5">#REF!</definedName>
    <definedName name="DIV10_C" localSheetId="2">#REF!</definedName>
    <definedName name="DIV10_C" localSheetId="6">#REF!</definedName>
    <definedName name="DIV10_C" localSheetId="8">#REF!</definedName>
    <definedName name="DIV10_C">#REF!</definedName>
    <definedName name="DIV11_" localSheetId="4">#REF!</definedName>
    <definedName name="DIV11_" localSheetId="5">#REF!</definedName>
    <definedName name="DIV11_" localSheetId="2">#REF!</definedName>
    <definedName name="DIV11_" localSheetId="6">#REF!</definedName>
    <definedName name="DIV11_" localSheetId="8">#REF!</definedName>
    <definedName name="DIV11_">#REF!</definedName>
    <definedName name="DIV12_" localSheetId="4">#REF!</definedName>
    <definedName name="DIV12_" localSheetId="5">#REF!</definedName>
    <definedName name="DIV12_" localSheetId="2">#REF!</definedName>
    <definedName name="DIV12_" localSheetId="6">#REF!</definedName>
    <definedName name="DIV12_" localSheetId="8">#REF!</definedName>
    <definedName name="DIV12_">#REF!</definedName>
    <definedName name="DIV13_" localSheetId="4">#REF!</definedName>
    <definedName name="DIV13_" localSheetId="5">#REF!</definedName>
    <definedName name="DIV13_" localSheetId="2">#REF!</definedName>
    <definedName name="DIV13_" localSheetId="6">#REF!</definedName>
    <definedName name="DIV13_" localSheetId="8">#REF!</definedName>
    <definedName name="DIV13_">#REF!</definedName>
    <definedName name="DVM10_COMP" localSheetId="4">#REF!</definedName>
    <definedName name="DVM10_COMP" localSheetId="5">#REF!</definedName>
    <definedName name="DVM10_COMP" localSheetId="2">#REF!</definedName>
    <definedName name="DVM10_COMP" localSheetId="6">#REF!</definedName>
    <definedName name="DVM10_COMP" localSheetId="8">#REF!</definedName>
    <definedName name="DVM10_COMP">#REF!</definedName>
    <definedName name="ESC01_" localSheetId="4">#REF!</definedName>
    <definedName name="ESC01_" localSheetId="5">#REF!</definedName>
    <definedName name="ESC01_" localSheetId="2">#REF!</definedName>
    <definedName name="ESC01_" localSheetId="6">#REF!</definedName>
    <definedName name="ESC01_" localSheetId="8">#REF!</definedName>
    <definedName name="ESC01_">#REF!</definedName>
    <definedName name="ESC02_" localSheetId="4">#REF!</definedName>
    <definedName name="ESC02_" localSheetId="5">#REF!</definedName>
    <definedName name="ESC02_" localSheetId="2">#REF!</definedName>
    <definedName name="ESC02_" localSheetId="6">#REF!</definedName>
    <definedName name="ESC02_" localSheetId="8">#REF!</definedName>
    <definedName name="ESC02_">#REF!</definedName>
    <definedName name="ESC03_" localSheetId="4">#REF!</definedName>
    <definedName name="ESC03_" localSheetId="5">#REF!</definedName>
    <definedName name="ESC03_" localSheetId="2">#REF!</definedName>
    <definedName name="ESC03_" localSheetId="6">#REF!</definedName>
    <definedName name="ESC03_" localSheetId="8">#REF!</definedName>
    <definedName name="ESC03_">#REF!</definedName>
    <definedName name="EST01_" localSheetId="4">#REF!</definedName>
    <definedName name="EST01_" localSheetId="5">#REF!</definedName>
    <definedName name="EST01_" localSheetId="2">#REF!</definedName>
    <definedName name="EST01_" localSheetId="6">#REF!</definedName>
    <definedName name="EST01_" localSheetId="8">#REF!</definedName>
    <definedName name="EST01_">#REF!</definedName>
    <definedName name="EST02_" localSheetId="4">#REF!</definedName>
    <definedName name="EST02_" localSheetId="5">#REF!</definedName>
    <definedName name="EST02_" localSheetId="2">#REF!</definedName>
    <definedName name="EST02_" localSheetId="6">#REF!</definedName>
    <definedName name="EST02_" localSheetId="8">#REF!</definedName>
    <definedName name="EST02_">#REF!</definedName>
    <definedName name="EST02_C" localSheetId="4">#REF!</definedName>
    <definedName name="EST02_C" localSheetId="5">#REF!</definedName>
    <definedName name="EST02_C" localSheetId="2">#REF!</definedName>
    <definedName name="EST02_C" localSheetId="6">#REF!</definedName>
    <definedName name="EST02_C" localSheetId="8">#REF!</definedName>
    <definedName name="EST02_C">#REF!</definedName>
    <definedName name="EST02_COMP" localSheetId="4">#REF!</definedName>
    <definedName name="EST02_COMP" localSheetId="5">#REF!</definedName>
    <definedName name="EST02_COMP" localSheetId="2">#REF!</definedName>
    <definedName name="EST02_COMP" localSheetId="6">#REF!</definedName>
    <definedName name="EST02_COMP" localSheetId="8">#REF!</definedName>
    <definedName name="EST02_COMP">#REF!</definedName>
    <definedName name="EST03_" localSheetId="4">#REF!</definedName>
    <definedName name="EST03_" localSheetId="5">#REF!</definedName>
    <definedName name="EST03_" localSheetId="2">#REF!</definedName>
    <definedName name="EST03_" localSheetId="6">#REF!</definedName>
    <definedName name="EST03_" localSheetId="8">#REF!</definedName>
    <definedName name="EST03_">#REF!</definedName>
    <definedName name="EST04_" localSheetId="4">#REF!</definedName>
    <definedName name="EST04_" localSheetId="5">#REF!</definedName>
    <definedName name="EST04_" localSheetId="2">#REF!</definedName>
    <definedName name="EST04_" localSheetId="6">#REF!</definedName>
    <definedName name="EST04_" localSheetId="8">#REF!</definedName>
    <definedName name="EST04_">#REF!</definedName>
    <definedName name="EST05_" localSheetId="4">#REF!</definedName>
    <definedName name="EST05_" localSheetId="5">#REF!</definedName>
    <definedName name="EST05_" localSheetId="2">#REF!</definedName>
    <definedName name="EST05_" localSheetId="6">#REF!</definedName>
    <definedName name="EST05_" localSheetId="8">#REF!</definedName>
    <definedName name="EST05_">#REF!</definedName>
    <definedName name="FR01_" localSheetId="4">#REF!</definedName>
    <definedName name="FR01_" localSheetId="5">#REF!</definedName>
    <definedName name="FR01_" localSheetId="2">#REF!</definedName>
    <definedName name="FR01_" localSheetId="6">#REF!</definedName>
    <definedName name="FR01_" localSheetId="8">#REF!</definedName>
    <definedName name="FR01_">#REF!</definedName>
    <definedName name="FR02_" localSheetId="4">#REF!</definedName>
    <definedName name="FR02_" localSheetId="5">#REF!</definedName>
    <definedName name="FR02_" localSheetId="2">#REF!</definedName>
    <definedName name="FR02_" localSheetId="6">#REF!</definedName>
    <definedName name="FR02_" localSheetId="8">#REF!</definedName>
    <definedName name="FR02_">#REF!</definedName>
    <definedName name="FR03_" localSheetId="4">#REF!</definedName>
    <definedName name="FR03_" localSheetId="5">#REF!</definedName>
    <definedName name="FR03_" localSheetId="2">#REF!</definedName>
    <definedName name="FR03_" localSheetId="6">#REF!</definedName>
    <definedName name="FR03_" localSheetId="8">#REF!</definedName>
    <definedName name="FR03_">#REF!</definedName>
    <definedName name="FR04_" localSheetId="4">#REF!</definedName>
    <definedName name="FR04_" localSheetId="5">#REF!</definedName>
    <definedName name="FR04_" localSheetId="2">#REF!</definedName>
    <definedName name="FR04_" localSheetId="6">#REF!</definedName>
    <definedName name="FR04_" localSheetId="8">#REF!</definedName>
    <definedName name="FR04_">#REF!</definedName>
    <definedName name="FR05_" localSheetId="4">#REF!</definedName>
    <definedName name="FR05_" localSheetId="5">#REF!</definedName>
    <definedName name="FR05_" localSheetId="2">#REF!</definedName>
    <definedName name="FR05_" localSheetId="6">#REF!</definedName>
    <definedName name="FR05_" localSheetId="8">#REF!</definedName>
    <definedName name="FR05_">#REF!</definedName>
    <definedName name="FR06_" localSheetId="4">#REF!</definedName>
    <definedName name="FR06_" localSheetId="5">#REF!</definedName>
    <definedName name="FR06_" localSheetId="2">#REF!</definedName>
    <definedName name="FR06_" localSheetId="6">#REF!</definedName>
    <definedName name="FR06_" localSheetId="8">#REF!</definedName>
    <definedName name="FR06_">#REF!</definedName>
    <definedName name="IMP01_" localSheetId="4">#REF!</definedName>
    <definedName name="IMP01_" localSheetId="5">#REF!</definedName>
    <definedName name="IMP01_" localSheetId="2">#REF!</definedName>
    <definedName name="IMP01_" localSheetId="6">#REF!</definedName>
    <definedName name="IMP01_" localSheetId="8">#REF!</definedName>
    <definedName name="IMP01_">#REF!</definedName>
    <definedName name="IMP01__" localSheetId="4">#REF!</definedName>
    <definedName name="IMP01__" localSheetId="5">#REF!</definedName>
    <definedName name="IMP01__" localSheetId="2">#REF!</definedName>
    <definedName name="IMP01__" localSheetId="6">#REF!</definedName>
    <definedName name="IMP01__" localSheetId="8">#REF!</definedName>
    <definedName name="IMP01__">#REF!</definedName>
    <definedName name="IMP02_" localSheetId="4">#REF!</definedName>
    <definedName name="IMP02_" localSheetId="5">#REF!</definedName>
    <definedName name="IMP02_" localSheetId="2">#REF!</definedName>
    <definedName name="IMP02_" localSheetId="6">#REF!</definedName>
    <definedName name="IMP02_" localSheetId="8">#REF!</definedName>
    <definedName name="IMP02_">#REF!</definedName>
    <definedName name="IMP03_" localSheetId="4">#REF!</definedName>
    <definedName name="IMP03_" localSheetId="5">#REF!</definedName>
    <definedName name="IMP03_" localSheetId="2">#REF!</definedName>
    <definedName name="IMP03_" localSheetId="6">#REF!</definedName>
    <definedName name="IMP03_" localSheetId="8">#REF!</definedName>
    <definedName name="IMP03_">#REF!</definedName>
    <definedName name="IMP03_COMP" localSheetId="4">#REF!</definedName>
    <definedName name="IMP03_COMP" localSheetId="5">#REF!</definedName>
    <definedName name="IMP03_COMP" localSheetId="2">#REF!</definedName>
    <definedName name="IMP03_COMP" localSheetId="6">#REF!</definedName>
    <definedName name="IMP03_COMP" localSheetId="8">#REF!</definedName>
    <definedName name="IMP03_COMP">#REF!</definedName>
    <definedName name="Jan_94" localSheetId="4">#REF!</definedName>
    <definedName name="Jan_94" localSheetId="5">#REF!</definedName>
    <definedName name="Jan_94" localSheetId="2">#REF!</definedName>
    <definedName name="Jan_94" localSheetId="6">#REF!</definedName>
    <definedName name="Jan_94" localSheetId="8">#REF!</definedName>
    <definedName name="Jan_94">#REF!</definedName>
    <definedName name="kl" localSheetId="4">#REF!</definedName>
    <definedName name="kl" localSheetId="5">#REF!</definedName>
    <definedName name="kl" localSheetId="2">#REF!</definedName>
    <definedName name="kl" localSheetId="6">#REF!</definedName>
    <definedName name="kl" localSheetId="8">#REF!</definedName>
    <definedName name="kl">#REF!</definedName>
    <definedName name="LP01_" localSheetId="4">#REF!</definedName>
    <definedName name="LP01_" localSheetId="5">#REF!</definedName>
    <definedName name="LP01_" localSheetId="2">#REF!</definedName>
    <definedName name="LP01_" localSheetId="6">#REF!</definedName>
    <definedName name="LP01_" localSheetId="8">#REF!</definedName>
    <definedName name="LP01_">#REF!</definedName>
    <definedName name="MG01_" localSheetId="4">#REF!</definedName>
    <definedName name="MG01_" localSheetId="5">#REF!</definedName>
    <definedName name="MG01_" localSheetId="2">#REF!</definedName>
    <definedName name="MG01_" localSheetId="6">#REF!</definedName>
    <definedName name="MG01_" localSheetId="8">#REF!</definedName>
    <definedName name="MG01_">#REF!</definedName>
    <definedName name="mg01__" localSheetId="4">#REF!</definedName>
    <definedName name="mg01__" localSheetId="5">#REF!</definedName>
    <definedName name="mg01__" localSheetId="2">#REF!</definedName>
    <definedName name="mg01__" localSheetId="6">#REF!</definedName>
    <definedName name="mg01__" localSheetId="8">#REF!</definedName>
    <definedName name="mg01__">#REF!</definedName>
    <definedName name="MG01_C" localSheetId="4">#REF!</definedName>
    <definedName name="MG01_C" localSheetId="5">#REF!</definedName>
    <definedName name="MG01_C" localSheetId="2">#REF!</definedName>
    <definedName name="MG01_C" localSheetId="6">#REF!</definedName>
    <definedName name="MG01_C" localSheetId="8">#REF!</definedName>
    <definedName name="MG01_C">#REF!</definedName>
    <definedName name="MG02_" localSheetId="4">#REF!</definedName>
    <definedName name="MG02_" localSheetId="5">#REF!</definedName>
    <definedName name="MG02_" localSheetId="2">#REF!</definedName>
    <definedName name="MG02_" localSheetId="6">#REF!</definedName>
    <definedName name="MG02_" localSheetId="8">#REF!</definedName>
    <definedName name="MG02_">#REF!</definedName>
    <definedName name="mg02__" localSheetId="4">#REF!</definedName>
    <definedName name="mg02__" localSheetId="5">#REF!</definedName>
    <definedName name="mg02__" localSheetId="2">#REF!</definedName>
    <definedName name="mg02__" localSheetId="6">#REF!</definedName>
    <definedName name="mg02__" localSheetId="8">#REF!</definedName>
    <definedName name="mg02__">#REF!</definedName>
    <definedName name="MG03_" localSheetId="4">#REF!</definedName>
    <definedName name="MG03_" localSheetId="5">#REF!</definedName>
    <definedName name="MG03_" localSheetId="2">#REF!</definedName>
    <definedName name="MG03_" localSheetId="6">#REF!</definedName>
    <definedName name="MG03_" localSheetId="8">#REF!</definedName>
    <definedName name="MG03_">#REF!</definedName>
    <definedName name="mg03__" localSheetId="4">#REF!</definedName>
    <definedName name="mg03__" localSheetId="5">#REF!</definedName>
    <definedName name="mg03__" localSheetId="2">#REF!</definedName>
    <definedName name="mg03__" localSheetId="6">#REF!</definedName>
    <definedName name="mg03__" localSheetId="8">#REF!</definedName>
    <definedName name="mg03__">#REF!</definedName>
    <definedName name="MG03_C" localSheetId="4">#REF!</definedName>
    <definedName name="MG03_C" localSheetId="5">#REF!</definedName>
    <definedName name="MG03_C" localSheetId="2">#REF!</definedName>
    <definedName name="MG03_C" localSheetId="6">#REF!</definedName>
    <definedName name="MG03_C" localSheetId="8">#REF!</definedName>
    <definedName name="MG03_C">#REF!</definedName>
    <definedName name="MG04_" localSheetId="4">#REF!</definedName>
    <definedName name="MG04_" localSheetId="5">#REF!</definedName>
    <definedName name="MG04_" localSheetId="2">#REF!</definedName>
    <definedName name="MG04_" localSheetId="6">#REF!</definedName>
    <definedName name="MG04_" localSheetId="8">#REF!</definedName>
    <definedName name="MG04_">#REF!</definedName>
    <definedName name="mg04__" localSheetId="4">#REF!</definedName>
    <definedName name="mg04__" localSheetId="5">#REF!</definedName>
    <definedName name="mg04__" localSheetId="2">#REF!</definedName>
    <definedName name="mg04__" localSheetId="6">#REF!</definedName>
    <definedName name="mg04__" localSheetId="8">#REF!</definedName>
    <definedName name="mg04__">#REF!</definedName>
    <definedName name="MG05_" localSheetId="4">#REF!</definedName>
    <definedName name="MG05_" localSheetId="5">#REF!</definedName>
    <definedName name="MG05_" localSheetId="2">#REF!</definedName>
    <definedName name="MG05_" localSheetId="6">#REF!</definedName>
    <definedName name="MG05_" localSheetId="8">#REF!</definedName>
    <definedName name="MG05_">#REF!</definedName>
    <definedName name="mg05__" localSheetId="4">#REF!</definedName>
    <definedName name="mg05__" localSheetId="5">#REF!</definedName>
    <definedName name="mg05__" localSheetId="2">#REF!</definedName>
    <definedName name="mg05__" localSheetId="6">#REF!</definedName>
    <definedName name="mg05__" localSheetId="8">#REF!</definedName>
    <definedName name="mg05__">#REF!</definedName>
    <definedName name="MG06_" localSheetId="4">#REF!</definedName>
    <definedName name="MG06_" localSheetId="5">#REF!</definedName>
    <definedName name="MG06_" localSheetId="2">#REF!</definedName>
    <definedName name="MG06_" localSheetId="6">#REF!</definedName>
    <definedName name="MG06_" localSheetId="8">#REF!</definedName>
    <definedName name="MG06_">#REF!</definedName>
    <definedName name="mg06__" localSheetId="4">#REF!</definedName>
    <definedName name="mg06__" localSheetId="5">#REF!</definedName>
    <definedName name="mg06__" localSheetId="2">#REF!</definedName>
    <definedName name="mg06__" localSheetId="6">#REF!</definedName>
    <definedName name="mg06__" localSheetId="8">#REF!</definedName>
    <definedName name="mg06__">#REF!</definedName>
    <definedName name="MG07_" localSheetId="4">#REF!</definedName>
    <definedName name="MG07_" localSheetId="5">#REF!</definedName>
    <definedName name="MG07_" localSheetId="2">#REF!</definedName>
    <definedName name="MG07_" localSheetId="6">#REF!</definedName>
    <definedName name="MG07_" localSheetId="8">#REF!</definedName>
    <definedName name="MG07_">#REF!</definedName>
    <definedName name="mg07__" localSheetId="4">#REF!</definedName>
    <definedName name="mg07__" localSheetId="5">#REF!</definedName>
    <definedName name="mg07__" localSheetId="2">#REF!</definedName>
    <definedName name="mg07__" localSheetId="6">#REF!</definedName>
    <definedName name="mg07__" localSheetId="8">#REF!</definedName>
    <definedName name="mg07__">#REF!</definedName>
    <definedName name="PER01_" localSheetId="4">#REF!</definedName>
    <definedName name="PER01_" localSheetId="5">#REF!</definedName>
    <definedName name="PER01_" localSheetId="2">#REF!</definedName>
    <definedName name="PER01_" localSheetId="6">#REF!</definedName>
    <definedName name="PER01_" localSheetId="8">#REF!</definedName>
    <definedName name="PER01_">#REF!</definedName>
    <definedName name="PER02_" localSheetId="4">#REF!</definedName>
    <definedName name="PER02_" localSheetId="5">#REF!</definedName>
    <definedName name="PER02_" localSheetId="2">#REF!</definedName>
    <definedName name="PER02_" localSheetId="6">#REF!</definedName>
    <definedName name="PER02_" localSheetId="8">#REF!</definedName>
    <definedName name="PER02_">#REF!</definedName>
    <definedName name="PER03_" localSheetId="4">#REF!</definedName>
    <definedName name="PER03_" localSheetId="5">#REF!</definedName>
    <definedName name="PER03_" localSheetId="2">#REF!</definedName>
    <definedName name="PER03_" localSheetId="6">#REF!</definedName>
    <definedName name="PER03_" localSheetId="8">#REF!</definedName>
    <definedName name="PER03_">#REF!</definedName>
    <definedName name="PER04_" localSheetId="4">#REF!</definedName>
    <definedName name="PER04_" localSheetId="5">#REF!</definedName>
    <definedName name="PER04_" localSheetId="2">#REF!</definedName>
    <definedName name="PER04_" localSheetId="6">#REF!</definedName>
    <definedName name="PER04_" localSheetId="8">#REF!</definedName>
    <definedName name="PER04_">#REF!</definedName>
    <definedName name="PL01_" localSheetId="4">#REF!</definedName>
    <definedName name="PL01_" localSheetId="5">#REF!</definedName>
    <definedName name="PL01_" localSheetId="2">#REF!</definedName>
    <definedName name="PL01_" localSheetId="6">#REF!</definedName>
    <definedName name="PL01_" localSheetId="8">#REF!</definedName>
    <definedName name="PL01_">#REF!</definedName>
    <definedName name="pl01__" localSheetId="4">#REF!</definedName>
    <definedName name="pl01__" localSheetId="5">#REF!</definedName>
    <definedName name="pl01__" localSheetId="2">#REF!</definedName>
    <definedName name="pl01__" localSheetId="6">#REF!</definedName>
    <definedName name="pl01__" localSheetId="8">#REF!</definedName>
    <definedName name="pl01__">#REF!</definedName>
    <definedName name="PN01_" localSheetId="4">#REF!</definedName>
    <definedName name="PN01_" localSheetId="5">#REF!</definedName>
    <definedName name="PN01_" localSheetId="2">#REF!</definedName>
    <definedName name="PN01_" localSheetId="6">#REF!</definedName>
    <definedName name="PN01_" localSheetId="8">#REF!</definedName>
    <definedName name="PN01_">#REF!</definedName>
    <definedName name="PN02_" localSheetId="4">#REF!</definedName>
    <definedName name="PN02_" localSheetId="5">#REF!</definedName>
    <definedName name="PN02_" localSheetId="2">#REF!</definedName>
    <definedName name="PN02_" localSheetId="6">#REF!</definedName>
    <definedName name="PN02_" localSheetId="8">#REF!</definedName>
    <definedName name="PN02_">#REF!</definedName>
    <definedName name="PN03_" localSheetId="4">#REF!</definedName>
    <definedName name="PN03_" localSheetId="5">#REF!</definedName>
    <definedName name="PN03_" localSheetId="2">#REF!</definedName>
    <definedName name="PN03_" localSheetId="6">#REF!</definedName>
    <definedName name="PN03_" localSheetId="8">#REF!</definedName>
    <definedName name="PN03_">#REF!</definedName>
    <definedName name="PN04_" localSheetId="4">#REF!</definedName>
    <definedName name="PN04_" localSheetId="5">#REF!</definedName>
    <definedName name="PN04_" localSheetId="2">#REF!</definedName>
    <definedName name="PN04_" localSheetId="6">#REF!</definedName>
    <definedName name="PN04_" localSheetId="8">#REF!</definedName>
    <definedName name="PN04_">#REF!</definedName>
    <definedName name="PN05_" localSheetId="4">#REF!</definedName>
    <definedName name="PN05_" localSheetId="5">#REF!</definedName>
    <definedName name="PN05_" localSheetId="2">#REF!</definedName>
    <definedName name="PN05_" localSheetId="6">#REF!</definedName>
    <definedName name="PN05_" localSheetId="8">#REF!</definedName>
    <definedName name="PN05_">#REF!</definedName>
    <definedName name="PN06_" localSheetId="4">#REF!</definedName>
    <definedName name="PN06_" localSheetId="5">#REF!</definedName>
    <definedName name="PN06_" localSheetId="2">#REF!</definedName>
    <definedName name="PN06_" localSheetId="6">#REF!</definedName>
    <definedName name="PN06_" localSheetId="8">#REF!</definedName>
    <definedName name="PN06_">#REF!</definedName>
    <definedName name="PN07_" localSheetId="4">#REF!</definedName>
    <definedName name="PN07_" localSheetId="5">#REF!</definedName>
    <definedName name="PN07_" localSheetId="2">#REF!</definedName>
    <definedName name="PN07_" localSheetId="6">#REF!</definedName>
    <definedName name="PN07_" localSheetId="8">#REF!</definedName>
    <definedName name="PN07_">#REF!</definedName>
    <definedName name="PN08_" localSheetId="4">#REF!</definedName>
    <definedName name="PN08_" localSheetId="5">#REF!</definedName>
    <definedName name="PN08_" localSheetId="2">#REF!</definedName>
    <definedName name="PN08_" localSheetId="6">#REF!</definedName>
    <definedName name="PN08_" localSheetId="8">#REF!</definedName>
    <definedName name="PN08_">#REF!</definedName>
    <definedName name="PN09_" localSheetId="4">#REF!</definedName>
    <definedName name="PN09_" localSheetId="5">#REF!</definedName>
    <definedName name="PN09_" localSheetId="2">#REF!</definedName>
    <definedName name="PN09_" localSheetId="6">#REF!</definedName>
    <definedName name="PN09_" localSheetId="8">#REF!</definedName>
    <definedName name="PN09_">#REF!</definedName>
    <definedName name="PP01_" localSheetId="4">#REF!</definedName>
    <definedName name="PP01_" localSheetId="5">#REF!</definedName>
    <definedName name="PP01_" localSheetId="2">#REF!</definedName>
    <definedName name="PP01_" localSheetId="6">#REF!</definedName>
    <definedName name="PP01_" localSheetId="8">#REF!</definedName>
    <definedName name="PP01_">#REF!</definedName>
    <definedName name="PP01_03" localSheetId="4">#REF!</definedName>
    <definedName name="PP01_03" localSheetId="5">#REF!</definedName>
    <definedName name="PP01_03" localSheetId="2">#REF!</definedName>
    <definedName name="PP01_03" localSheetId="6">#REF!</definedName>
    <definedName name="PP01_03" localSheetId="8">#REF!</definedName>
    <definedName name="PP01_03">#REF!</definedName>
    <definedName name="PP01_COMP" localSheetId="4">#REF!</definedName>
    <definedName name="PP01_COMP" localSheetId="5">#REF!</definedName>
    <definedName name="PP01_COMP" localSheetId="2">#REF!</definedName>
    <definedName name="PP01_COMP" localSheetId="6">#REF!</definedName>
    <definedName name="PP01_COMP" localSheetId="8">#REF!</definedName>
    <definedName name="PP01_COMP">#REF!</definedName>
    <definedName name="PP02_COMP" localSheetId="4">#REF!</definedName>
    <definedName name="PP02_COMP" localSheetId="5">#REF!</definedName>
    <definedName name="PP02_COMP" localSheetId="2">#REF!</definedName>
    <definedName name="PP02_COMP" localSheetId="6">#REF!</definedName>
    <definedName name="PP02_COMP" localSheetId="8">#REF!</definedName>
    <definedName name="PP02_COMP">#REF!</definedName>
    <definedName name="PP03_c" localSheetId="4">#REF!</definedName>
    <definedName name="PP03_c" localSheetId="5">#REF!</definedName>
    <definedName name="PP03_c" localSheetId="2">#REF!</definedName>
    <definedName name="PP03_c" localSheetId="6">#REF!</definedName>
    <definedName name="PP03_c" localSheetId="8">#REF!</definedName>
    <definedName name="PP03_c">#REF!</definedName>
    <definedName name="PP03_COMP" localSheetId="4">#REF!</definedName>
    <definedName name="PP03_COMP" localSheetId="5">#REF!</definedName>
    <definedName name="PP03_COMP" localSheetId="2">#REF!</definedName>
    <definedName name="PP03_COMP" localSheetId="6">#REF!</definedName>
    <definedName name="PP03_COMP" localSheetId="8">#REF!</definedName>
    <definedName name="PP03_COMP">#REF!</definedName>
    <definedName name="PP04_" localSheetId="4">#REF!</definedName>
    <definedName name="PP04_" localSheetId="5">#REF!</definedName>
    <definedName name="PP04_" localSheetId="2">#REF!</definedName>
    <definedName name="PP04_" localSheetId="6">#REF!</definedName>
    <definedName name="PP04_" localSheetId="8">#REF!</definedName>
    <definedName name="PP04_">#REF!</definedName>
    <definedName name="PP04_C" localSheetId="4">#REF!</definedName>
    <definedName name="PP04_C" localSheetId="5">#REF!</definedName>
    <definedName name="PP04_C" localSheetId="2">#REF!</definedName>
    <definedName name="PP04_C" localSheetId="6">#REF!</definedName>
    <definedName name="PP04_C" localSheetId="8">#REF!</definedName>
    <definedName name="PP04_C">#REF!</definedName>
    <definedName name="PP04_COMP" localSheetId="4">#REF!</definedName>
    <definedName name="PP04_COMP" localSheetId="5">#REF!</definedName>
    <definedName name="PP04_COMP" localSheetId="2">#REF!</definedName>
    <definedName name="PP04_COMP" localSheetId="6">#REF!</definedName>
    <definedName name="PP04_COMP" localSheetId="8">#REF!</definedName>
    <definedName name="PP04_COMP">#REF!</definedName>
    <definedName name="PP05_" localSheetId="4">#REF!</definedName>
    <definedName name="PP05_" localSheetId="5">#REF!</definedName>
    <definedName name="PP05_" localSheetId="2">#REF!</definedName>
    <definedName name="PP05_" localSheetId="6">#REF!</definedName>
    <definedName name="PP05_" localSheetId="8">#REF!</definedName>
    <definedName name="PP05_">#REF!</definedName>
    <definedName name="PP05_C" localSheetId="4">#REF!</definedName>
    <definedName name="PP05_C" localSheetId="5">#REF!</definedName>
    <definedName name="PP05_C" localSheetId="2">#REF!</definedName>
    <definedName name="PP05_C" localSheetId="6">#REF!</definedName>
    <definedName name="PP05_C" localSheetId="8">#REF!</definedName>
    <definedName name="PP05_C">#REF!</definedName>
    <definedName name="PP05_COMP" localSheetId="4">#REF!</definedName>
    <definedName name="PP05_COMP" localSheetId="5">#REF!</definedName>
    <definedName name="PP05_COMP" localSheetId="2">#REF!</definedName>
    <definedName name="PP05_COMP" localSheetId="6">#REF!</definedName>
    <definedName name="PP05_COMP" localSheetId="8">#REF!</definedName>
    <definedName name="PP05_COMP">#REF!</definedName>
    <definedName name="PP06_" localSheetId="4">#REF!</definedName>
    <definedName name="PP06_" localSheetId="5">#REF!</definedName>
    <definedName name="PP06_" localSheetId="2">#REF!</definedName>
    <definedName name="PP06_" localSheetId="6">#REF!</definedName>
    <definedName name="PP06_" localSheetId="8">#REF!</definedName>
    <definedName name="PP06_">#REF!</definedName>
    <definedName name="pp06__" localSheetId="4">#REF!</definedName>
    <definedName name="pp06__" localSheetId="5">#REF!</definedName>
    <definedName name="pp06__" localSheetId="2">#REF!</definedName>
    <definedName name="pp06__" localSheetId="6">#REF!</definedName>
    <definedName name="pp06__" localSheetId="8">#REF!</definedName>
    <definedName name="pp06__">#REF!</definedName>
    <definedName name="PP06_C" localSheetId="4">#REF!</definedName>
    <definedName name="PP06_C" localSheetId="5">#REF!</definedName>
    <definedName name="PP06_C" localSheetId="2">#REF!</definedName>
    <definedName name="PP06_C" localSheetId="6">#REF!</definedName>
    <definedName name="PP06_C" localSheetId="8">#REF!</definedName>
    <definedName name="PP06_C">#REF!</definedName>
    <definedName name="PP06_COMP" localSheetId="4">#REF!</definedName>
    <definedName name="PP06_COMP" localSheetId="5">#REF!</definedName>
    <definedName name="PP06_COMP" localSheetId="2">#REF!</definedName>
    <definedName name="PP06_COMP" localSheetId="6">#REF!</definedName>
    <definedName name="PP06_COMP" localSheetId="8">#REF!</definedName>
    <definedName name="PP06_COMP">#REF!</definedName>
    <definedName name="PP07_" localSheetId="4">#REF!</definedName>
    <definedName name="PP07_" localSheetId="5">#REF!</definedName>
    <definedName name="PP07_" localSheetId="2">#REF!</definedName>
    <definedName name="PP07_" localSheetId="6">#REF!</definedName>
    <definedName name="PP07_" localSheetId="8">#REF!</definedName>
    <definedName name="PP07_">#REF!</definedName>
    <definedName name="pp07__" localSheetId="4">#REF!</definedName>
    <definedName name="pp07__" localSheetId="5">#REF!</definedName>
    <definedName name="pp07__" localSheetId="2">#REF!</definedName>
    <definedName name="pp07__" localSheetId="6">#REF!</definedName>
    <definedName name="pp07__" localSheetId="8">#REF!</definedName>
    <definedName name="pp07__">#REF!</definedName>
    <definedName name="PP07_C" localSheetId="4">#REF!</definedName>
    <definedName name="PP07_C" localSheetId="5">#REF!</definedName>
    <definedName name="PP07_C" localSheetId="2">#REF!</definedName>
    <definedName name="PP07_C" localSheetId="6">#REF!</definedName>
    <definedName name="PP07_C" localSheetId="8">#REF!</definedName>
    <definedName name="PP07_C">#REF!</definedName>
    <definedName name="PP07_COMP" localSheetId="4">#REF!</definedName>
    <definedName name="PP07_COMP" localSheetId="5">#REF!</definedName>
    <definedName name="PP07_COMP" localSheetId="2">#REF!</definedName>
    <definedName name="PP07_COMP" localSheetId="6">#REF!</definedName>
    <definedName name="PP07_COMP" localSheetId="8">#REF!</definedName>
    <definedName name="PP07_COMP">#REF!</definedName>
    <definedName name="PP08_" localSheetId="4">#REF!</definedName>
    <definedName name="PP08_" localSheetId="5">#REF!</definedName>
    <definedName name="PP08_" localSheetId="2">#REF!</definedName>
    <definedName name="PP08_" localSheetId="6">#REF!</definedName>
    <definedName name="PP08_" localSheetId="8">#REF!</definedName>
    <definedName name="PP08_">#REF!</definedName>
    <definedName name="pp08__" localSheetId="4">#REF!</definedName>
    <definedName name="pp08__" localSheetId="5">#REF!</definedName>
    <definedName name="pp08__" localSheetId="2">#REF!</definedName>
    <definedName name="pp08__" localSheetId="6">#REF!</definedName>
    <definedName name="pp08__" localSheetId="8">#REF!</definedName>
    <definedName name="pp08__">#REF!</definedName>
    <definedName name="PP08_C" localSheetId="4">#REF!</definedName>
    <definedName name="PP08_C" localSheetId="5">#REF!</definedName>
    <definedName name="PP08_C" localSheetId="2">#REF!</definedName>
    <definedName name="PP08_C" localSheetId="6">#REF!</definedName>
    <definedName name="PP08_C" localSheetId="8">#REF!</definedName>
    <definedName name="PP08_C">#REF!</definedName>
    <definedName name="PP08_COMP" localSheetId="4">#REF!</definedName>
    <definedName name="PP08_COMP" localSheetId="5">#REF!</definedName>
    <definedName name="PP08_COMP" localSheetId="2">#REF!</definedName>
    <definedName name="PP08_COMP" localSheetId="6">#REF!</definedName>
    <definedName name="PP08_COMP" localSheetId="8">#REF!</definedName>
    <definedName name="PP08_COMP">#REF!</definedName>
    <definedName name="PP09_" localSheetId="4">#REF!</definedName>
    <definedName name="PP09_" localSheetId="5">#REF!</definedName>
    <definedName name="PP09_" localSheetId="2">#REF!</definedName>
    <definedName name="PP09_" localSheetId="6">#REF!</definedName>
    <definedName name="PP09_" localSheetId="8">#REF!</definedName>
    <definedName name="PP09_">#REF!</definedName>
    <definedName name="pp09__" localSheetId="4">#REF!</definedName>
    <definedName name="pp09__" localSheetId="5">#REF!</definedName>
    <definedName name="pp09__" localSheetId="2">#REF!</definedName>
    <definedName name="pp09__" localSheetId="6">#REF!</definedName>
    <definedName name="pp09__" localSheetId="8">#REF!</definedName>
    <definedName name="pp09__">#REF!</definedName>
    <definedName name="PP09_C" localSheetId="4">#REF!</definedName>
    <definedName name="PP09_C" localSheetId="5">#REF!</definedName>
    <definedName name="PP09_C" localSheetId="2">#REF!</definedName>
    <definedName name="PP09_C" localSheetId="6">#REF!</definedName>
    <definedName name="PP09_C" localSheetId="8">#REF!</definedName>
    <definedName name="PP09_C">#REF!</definedName>
    <definedName name="PP09_COMP" localSheetId="4">#REF!</definedName>
    <definedName name="PP09_COMP" localSheetId="5">#REF!</definedName>
    <definedName name="PP09_COMP" localSheetId="2">#REF!</definedName>
    <definedName name="PP09_COMP" localSheetId="6">#REF!</definedName>
    <definedName name="PP09_COMP" localSheetId="8">#REF!</definedName>
    <definedName name="PP09_COMP">#REF!</definedName>
    <definedName name="PP10_" localSheetId="4">#REF!</definedName>
    <definedName name="PP10_" localSheetId="5">#REF!</definedName>
    <definedName name="PP10_" localSheetId="2">#REF!</definedName>
    <definedName name="PP10_" localSheetId="6">#REF!</definedName>
    <definedName name="PP10_" localSheetId="8">#REF!</definedName>
    <definedName name="PP10_">#REF!</definedName>
    <definedName name="pp10__" localSheetId="4">#REF!</definedName>
    <definedName name="pp10__" localSheetId="5">#REF!</definedName>
    <definedName name="pp10__" localSheetId="2">#REF!</definedName>
    <definedName name="pp10__" localSheetId="6">#REF!</definedName>
    <definedName name="pp10__" localSheetId="8">#REF!</definedName>
    <definedName name="pp10__">#REF!</definedName>
    <definedName name="PP10_C" localSheetId="4">#REF!</definedName>
    <definedName name="PP10_C" localSheetId="5">#REF!</definedName>
    <definedName name="PP10_C" localSheetId="2">#REF!</definedName>
    <definedName name="PP10_C" localSheetId="6">#REF!</definedName>
    <definedName name="PP10_C" localSheetId="8">#REF!</definedName>
    <definedName name="PP10_C">#REF!</definedName>
    <definedName name="PP10_COMP" localSheetId="4">#REF!</definedName>
    <definedName name="PP10_COMP" localSheetId="5">#REF!</definedName>
    <definedName name="PP10_COMP" localSheetId="2">#REF!</definedName>
    <definedName name="PP10_COMP" localSheetId="6">#REF!</definedName>
    <definedName name="PP10_COMP" localSheetId="8">#REF!</definedName>
    <definedName name="PP10_COMP">#REF!</definedName>
    <definedName name="PP11_" localSheetId="4">#REF!</definedName>
    <definedName name="PP11_" localSheetId="5">#REF!</definedName>
    <definedName name="PP11_" localSheetId="2">#REF!</definedName>
    <definedName name="PP11_" localSheetId="6">#REF!</definedName>
    <definedName name="PP11_" localSheetId="8">#REF!</definedName>
    <definedName name="PP11_">#REF!</definedName>
    <definedName name="pp11__" localSheetId="4">#REF!</definedName>
    <definedName name="pp11__" localSheetId="5">#REF!</definedName>
    <definedName name="pp11__" localSheetId="2">#REF!</definedName>
    <definedName name="pp11__" localSheetId="6">#REF!</definedName>
    <definedName name="pp11__" localSheetId="8">#REF!</definedName>
    <definedName name="pp11__">#REF!</definedName>
    <definedName name="PP11_C" localSheetId="4">#REF!</definedName>
    <definedName name="PP11_C" localSheetId="5">#REF!</definedName>
    <definedName name="PP11_C" localSheetId="2">#REF!</definedName>
    <definedName name="PP11_C" localSheetId="6">#REF!</definedName>
    <definedName name="PP11_C" localSheetId="8">#REF!</definedName>
    <definedName name="PP11_C">#REF!</definedName>
    <definedName name="PP11_COMP" localSheetId="4">#REF!</definedName>
    <definedName name="PP11_COMP" localSheetId="5">#REF!</definedName>
    <definedName name="PP11_COMP" localSheetId="2">#REF!</definedName>
    <definedName name="PP11_COMP" localSheetId="6">#REF!</definedName>
    <definedName name="PP11_COMP" localSheetId="8">#REF!</definedName>
    <definedName name="PP11_COMP">#REF!</definedName>
    <definedName name="PP12_" localSheetId="4">#REF!</definedName>
    <definedName name="PP12_" localSheetId="5">#REF!</definedName>
    <definedName name="PP12_" localSheetId="2">#REF!</definedName>
    <definedName name="PP12_" localSheetId="6">#REF!</definedName>
    <definedName name="PP12_" localSheetId="8">#REF!</definedName>
    <definedName name="PP12_">#REF!</definedName>
    <definedName name="pp12__" localSheetId="4">#REF!</definedName>
    <definedName name="pp12__" localSheetId="5">#REF!</definedName>
    <definedName name="pp12__" localSheetId="2">#REF!</definedName>
    <definedName name="pp12__" localSheetId="6">#REF!</definedName>
    <definedName name="pp12__" localSheetId="8">#REF!</definedName>
    <definedName name="pp12__">#REF!</definedName>
    <definedName name="PP12_C" localSheetId="4">#REF!</definedName>
    <definedName name="PP12_C" localSheetId="5">#REF!</definedName>
    <definedName name="PP12_C" localSheetId="2">#REF!</definedName>
    <definedName name="PP12_C" localSheetId="6">#REF!</definedName>
    <definedName name="PP12_C" localSheetId="8">#REF!</definedName>
    <definedName name="PP12_C">#REF!</definedName>
    <definedName name="PP12_COMP" localSheetId="4">#REF!</definedName>
    <definedName name="PP12_COMP" localSheetId="5">#REF!</definedName>
    <definedName name="PP12_COMP" localSheetId="2">#REF!</definedName>
    <definedName name="PP12_COMP" localSheetId="6">#REF!</definedName>
    <definedName name="PP12_COMP" localSheetId="8">#REF!</definedName>
    <definedName name="PP12_COMP">#REF!</definedName>
    <definedName name="PP13_" localSheetId="4">#REF!</definedName>
    <definedName name="PP13_" localSheetId="5">#REF!</definedName>
    <definedName name="PP13_" localSheetId="2">#REF!</definedName>
    <definedName name="PP13_" localSheetId="6">#REF!</definedName>
    <definedName name="PP13_" localSheetId="8">#REF!</definedName>
    <definedName name="PP13_">#REF!</definedName>
    <definedName name="pp13__" localSheetId="4">#REF!</definedName>
    <definedName name="pp13__" localSheetId="5">#REF!</definedName>
    <definedName name="pp13__" localSheetId="2">#REF!</definedName>
    <definedName name="pp13__" localSheetId="6">#REF!</definedName>
    <definedName name="pp13__" localSheetId="8">#REF!</definedName>
    <definedName name="pp13__">#REF!</definedName>
    <definedName name="PP13_C" localSheetId="4">#REF!</definedName>
    <definedName name="PP13_C" localSheetId="5">#REF!</definedName>
    <definedName name="PP13_C" localSheetId="2">#REF!</definedName>
    <definedName name="PP13_C" localSheetId="6">#REF!</definedName>
    <definedName name="PP13_C" localSheetId="8">#REF!</definedName>
    <definedName name="PP13_C">#REF!</definedName>
    <definedName name="PP13_COMP" localSheetId="4">#REF!</definedName>
    <definedName name="PP13_COMP" localSheetId="5">#REF!</definedName>
    <definedName name="PP13_COMP" localSheetId="2">#REF!</definedName>
    <definedName name="PP13_COMP" localSheetId="6">#REF!</definedName>
    <definedName name="PP13_COMP" localSheetId="8">#REF!</definedName>
    <definedName name="PP13_COMP">#REF!</definedName>
    <definedName name="PP14_" localSheetId="4">#REF!</definedName>
    <definedName name="PP14_" localSheetId="5">#REF!</definedName>
    <definedName name="PP14_" localSheetId="2">#REF!</definedName>
    <definedName name="PP14_" localSheetId="6">#REF!</definedName>
    <definedName name="PP14_" localSheetId="8">#REF!</definedName>
    <definedName name="PP14_">#REF!</definedName>
    <definedName name="pp14__" localSheetId="4">#REF!</definedName>
    <definedName name="pp14__" localSheetId="5">#REF!</definedName>
    <definedName name="pp14__" localSheetId="2">#REF!</definedName>
    <definedName name="pp14__" localSheetId="6">#REF!</definedName>
    <definedName name="pp14__" localSheetId="8">#REF!</definedName>
    <definedName name="pp14__">#REF!</definedName>
    <definedName name="PP14_C" localSheetId="4">#REF!</definedName>
    <definedName name="PP14_C" localSheetId="5">#REF!</definedName>
    <definedName name="PP14_C" localSheetId="2">#REF!</definedName>
    <definedName name="PP14_C" localSheetId="6">#REF!</definedName>
    <definedName name="PP14_C" localSheetId="8">#REF!</definedName>
    <definedName name="PP14_C">#REF!</definedName>
    <definedName name="PP14_COMP" localSheetId="4">#REF!</definedName>
    <definedName name="PP14_COMP" localSheetId="5">#REF!</definedName>
    <definedName name="PP14_COMP" localSheetId="2">#REF!</definedName>
    <definedName name="PP14_COMP" localSheetId="6">#REF!</definedName>
    <definedName name="PP14_COMP" localSheetId="8">#REF!</definedName>
    <definedName name="PP14_COMP">#REF!</definedName>
    <definedName name="PP15_" localSheetId="4">#REF!</definedName>
    <definedName name="PP15_" localSheetId="5">#REF!</definedName>
    <definedName name="PP15_" localSheetId="2">#REF!</definedName>
    <definedName name="PP15_" localSheetId="6">#REF!</definedName>
    <definedName name="PP15_" localSheetId="8">#REF!</definedName>
    <definedName name="PP15_">#REF!</definedName>
    <definedName name="pp15__" localSheetId="4">#REF!</definedName>
    <definedName name="pp15__" localSheetId="5">#REF!</definedName>
    <definedName name="pp15__" localSheetId="2">#REF!</definedName>
    <definedName name="pp15__" localSheetId="6">#REF!</definedName>
    <definedName name="pp15__" localSheetId="8">#REF!</definedName>
    <definedName name="pp15__">#REF!</definedName>
    <definedName name="PP15_C" localSheetId="4">#REF!</definedName>
    <definedName name="PP15_C" localSheetId="5">#REF!</definedName>
    <definedName name="PP15_C" localSheetId="2">#REF!</definedName>
    <definedName name="PP15_C" localSheetId="6">#REF!</definedName>
    <definedName name="PP15_C" localSheetId="8">#REF!</definedName>
    <definedName name="PP15_C">#REF!</definedName>
    <definedName name="PP15_COMP" localSheetId="4">#REF!</definedName>
    <definedName name="PP15_COMP" localSheetId="5">#REF!</definedName>
    <definedName name="PP15_COMP" localSheetId="2">#REF!</definedName>
    <definedName name="PP15_COMP" localSheetId="6">#REF!</definedName>
    <definedName name="PP15_COMP" localSheetId="8">#REF!</definedName>
    <definedName name="PP15_COMP">#REF!</definedName>
    <definedName name="PP16_" localSheetId="4">#REF!</definedName>
    <definedName name="PP16_" localSheetId="5">#REF!</definedName>
    <definedName name="PP16_" localSheetId="2">#REF!</definedName>
    <definedName name="PP16_" localSheetId="6">#REF!</definedName>
    <definedName name="PP16_" localSheetId="8">#REF!</definedName>
    <definedName name="PP16_">#REF!</definedName>
    <definedName name="pp16__" localSheetId="4">#REF!</definedName>
    <definedName name="pp16__" localSheetId="5">#REF!</definedName>
    <definedName name="pp16__" localSheetId="2">#REF!</definedName>
    <definedName name="pp16__" localSheetId="6">#REF!</definedName>
    <definedName name="pp16__" localSheetId="8">#REF!</definedName>
    <definedName name="pp16__">#REF!</definedName>
    <definedName name="PP16_C" localSheetId="4">#REF!</definedName>
    <definedName name="PP16_C" localSheetId="5">#REF!</definedName>
    <definedName name="PP16_C" localSheetId="2">#REF!</definedName>
    <definedName name="PP16_C" localSheetId="6">#REF!</definedName>
    <definedName name="PP16_C" localSheetId="8">#REF!</definedName>
    <definedName name="PP16_C">#REF!</definedName>
    <definedName name="PP16_COMP" localSheetId="4">#REF!</definedName>
    <definedName name="PP16_COMP" localSheetId="5">#REF!</definedName>
    <definedName name="PP16_COMP" localSheetId="2">#REF!</definedName>
    <definedName name="PP16_COMP" localSheetId="6">#REF!</definedName>
    <definedName name="PP16_COMP" localSheetId="8">#REF!</definedName>
    <definedName name="PP16_COMP">#REF!</definedName>
    <definedName name="PP17_" localSheetId="4">#REF!</definedName>
    <definedName name="PP17_" localSheetId="5">#REF!</definedName>
    <definedName name="PP17_" localSheetId="2">#REF!</definedName>
    <definedName name="PP17_" localSheetId="6">#REF!</definedName>
    <definedName name="PP17_" localSheetId="8">#REF!</definedName>
    <definedName name="PP17_">#REF!</definedName>
    <definedName name="pp17__" localSheetId="4">#REF!</definedName>
    <definedName name="pp17__" localSheetId="5">#REF!</definedName>
    <definedName name="pp17__" localSheetId="2">#REF!</definedName>
    <definedName name="pp17__" localSheetId="6">#REF!</definedName>
    <definedName name="pp17__" localSheetId="8">#REF!</definedName>
    <definedName name="pp17__">#REF!</definedName>
    <definedName name="PP17_C" localSheetId="4">#REF!</definedName>
    <definedName name="PP17_C" localSheetId="5">#REF!</definedName>
    <definedName name="PP17_C" localSheetId="2">#REF!</definedName>
    <definedName name="PP17_C" localSheetId="6">#REF!</definedName>
    <definedName name="PP17_C" localSheetId="8">#REF!</definedName>
    <definedName name="PP17_C">#REF!</definedName>
    <definedName name="PP17_COMP" localSheetId="4">#REF!</definedName>
    <definedName name="PP17_COMP" localSheetId="5">#REF!</definedName>
    <definedName name="PP17_COMP" localSheetId="2">#REF!</definedName>
    <definedName name="PP17_COMP" localSheetId="6">#REF!</definedName>
    <definedName name="PP17_COMP" localSheetId="8">#REF!</definedName>
    <definedName name="PP17_COMP">#REF!</definedName>
    <definedName name="PP18_" localSheetId="4">#REF!</definedName>
    <definedName name="PP18_" localSheetId="5">#REF!</definedName>
    <definedName name="PP18_" localSheetId="2">#REF!</definedName>
    <definedName name="PP18_" localSheetId="6">#REF!</definedName>
    <definedName name="PP18_" localSheetId="8">#REF!</definedName>
    <definedName name="PP18_">#REF!</definedName>
    <definedName name="pp18__" localSheetId="4">#REF!</definedName>
    <definedName name="pp18__" localSheetId="5">#REF!</definedName>
    <definedName name="pp18__" localSheetId="2">#REF!</definedName>
    <definedName name="pp18__" localSheetId="6">#REF!</definedName>
    <definedName name="pp18__" localSheetId="8">#REF!</definedName>
    <definedName name="pp18__">#REF!</definedName>
    <definedName name="PP18_C" localSheetId="4">#REF!</definedName>
    <definedName name="PP18_C" localSheetId="5">#REF!</definedName>
    <definedName name="PP18_C" localSheetId="2">#REF!</definedName>
    <definedName name="PP18_C" localSheetId="6">#REF!</definedName>
    <definedName name="PP18_C" localSheetId="8">#REF!</definedName>
    <definedName name="PP18_C">#REF!</definedName>
    <definedName name="PP18_COMP" localSheetId="4">#REF!</definedName>
    <definedName name="PP18_COMP" localSheetId="5">#REF!</definedName>
    <definedName name="PP18_COMP" localSheetId="2">#REF!</definedName>
    <definedName name="PP18_COMP" localSheetId="6">#REF!</definedName>
    <definedName name="PP18_COMP" localSheetId="8">#REF!</definedName>
    <definedName name="PP18_COMP">#REF!</definedName>
    <definedName name="PP19_" localSheetId="4">#REF!</definedName>
    <definedName name="PP19_" localSheetId="5">#REF!</definedName>
    <definedName name="PP19_" localSheetId="2">#REF!</definedName>
    <definedName name="PP19_" localSheetId="6">#REF!</definedName>
    <definedName name="PP19_" localSheetId="8">#REF!</definedName>
    <definedName name="PP19_">#REF!</definedName>
    <definedName name="PP19_C" localSheetId="4">#REF!</definedName>
    <definedName name="PP19_C" localSheetId="5">#REF!</definedName>
    <definedName name="PP19_C" localSheetId="2">#REF!</definedName>
    <definedName name="PP19_C" localSheetId="6">#REF!</definedName>
    <definedName name="PP19_C" localSheetId="8">#REF!</definedName>
    <definedName name="PP19_C">#REF!</definedName>
    <definedName name="PP20_" localSheetId="4">#REF!</definedName>
    <definedName name="PP20_" localSheetId="5">#REF!</definedName>
    <definedName name="PP20_" localSheetId="2">#REF!</definedName>
    <definedName name="PP20_" localSheetId="6">#REF!</definedName>
    <definedName name="PP20_" localSheetId="8">#REF!</definedName>
    <definedName name="PP20_">#REF!</definedName>
    <definedName name="PP20_C" localSheetId="4">#REF!</definedName>
    <definedName name="PP20_C" localSheetId="5">#REF!</definedName>
    <definedName name="PP20_C" localSheetId="2">#REF!</definedName>
    <definedName name="PP20_C" localSheetId="6">#REF!</definedName>
    <definedName name="PP20_C" localSheetId="8">#REF!</definedName>
    <definedName name="PP20_C">#REF!</definedName>
    <definedName name="PP21_" localSheetId="4">#REF!</definedName>
    <definedName name="PP21_" localSheetId="5">#REF!</definedName>
    <definedName name="PP21_" localSheetId="2">#REF!</definedName>
    <definedName name="PP21_" localSheetId="6">#REF!</definedName>
    <definedName name="PP21_" localSheetId="8">#REF!</definedName>
    <definedName name="PP21_">#REF!</definedName>
    <definedName name="PP21_C" localSheetId="4">#REF!</definedName>
    <definedName name="PP21_C" localSheetId="5">#REF!</definedName>
    <definedName name="PP21_C" localSheetId="2">#REF!</definedName>
    <definedName name="PP21_C" localSheetId="6">#REF!</definedName>
    <definedName name="PP21_C" localSheetId="8">#REF!</definedName>
    <definedName name="PP21_C">#REF!</definedName>
    <definedName name="PP22_" localSheetId="4">#REF!</definedName>
    <definedName name="PP22_" localSheetId="5">#REF!</definedName>
    <definedName name="PP22_" localSheetId="2">#REF!</definedName>
    <definedName name="PP22_" localSheetId="6">#REF!</definedName>
    <definedName name="PP22_" localSheetId="8">#REF!</definedName>
    <definedName name="PP22_">#REF!</definedName>
    <definedName name="PP22_C" localSheetId="4">#REF!</definedName>
    <definedName name="PP22_C" localSheetId="5">#REF!</definedName>
    <definedName name="PP22_C" localSheetId="2">#REF!</definedName>
    <definedName name="PP22_C" localSheetId="6">#REF!</definedName>
    <definedName name="PP22_C" localSheetId="8">#REF!</definedName>
    <definedName name="PP22_C">#REF!</definedName>
    <definedName name="PP23_" localSheetId="4">#REF!</definedName>
    <definedName name="PP23_" localSheetId="5">#REF!</definedName>
    <definedName name="PP23_" localSheetId="2">#REF!</definedName>
    <definedName name="PP23_" localSheetId="6">#REF!</definedName>
    <definedName name="PP23_" localSheetId="8">#REF!</definedName>
    <definedName name="PP23_">#REF!</definedName>
    <definedName name="PP23_C" localSheetId="4">#REF!</definedName>
    <definedName name="PP23_C" localSheetId="5">#REF!</definedName>
    <definedName name="PP23_C" localSheetId="2">#REF!</definedName>
    <definedName name="PP23_C" localSheetId="6">#REF!</definedName>
    <definedName name="PP23_C" localSheetId="8">#REF!</definedName>
    <definedName name="PP23_C">#REF!</definedName>
    <definedName name="PP24_" localSheetId="4">#REF!</definedName>
    <definedName name="PP24_" localSheetId="5">#REF!</definedName>
    <definedName name="PP24_" localSheetId="2">#REF!</definedName>
    <definedName name="PP24_" localSheetId="6">#REF!</definedName>
    <definedName name="PP24_" localSheetId="8">#REF!</definedName>
    <definedName name="PP24_">#REF!</definedName>
    <definedName name="PP24_C" localSheetId="4">#REF!</definedName>
    <definedName name="PP24_C" localSheetId="5">#REF!</definedName>
    <definedName name="PP24_C" localSheetId="2">#REF!</definedName>
    <definedName name="PP24_C" localSheetId="6">#REF!</definedName>
    <definedName name="PP24_C" localSheetId="8">#REF!</definedName>
    <definedName name="PP24_C">#REF!</definedName>
    <definedName name="Print_Area" localSheetId="3">'1'!$A$9:$D$107</definedName>
    <definedName name="Print_Area" localSheetId="4">'2'!$A$9:$D$105</definedName>
    <definedName name="Print_Area" localSheetId="5">'3'!$A$9:$D$105</definedName>
    <definedName name="PRP01_" localSheetId="4">#REF!</definedName>
    <definedName name="PRP01_" localSheetId="5">#REF!</definedName>
    <definedName name="PRP01_" localSheetId="2">#REF!</definedName>
    <definedName name="PRP01_" localSheetId="6">#REF!</definedName>
    <definedName name="PRP01_" localSheetId="8">#REF!</definedName>
    <definedName name="PRP01_">#REF!</definedName>
    <definedName name="PRP02_" localSheetId="4">#REF!</definedName>
    <definedName name="PRP02_" localSheetId="5">#REF!</definedName>
    <definedName name="PRP02_" localSheetId="2">#REF!</definedName>
    <definedName name="PRP02_" localSheetId="6">#REF!</definedName>
    <definedName name="PRP02_" localSheetId="8">#REF!</definedName>
    <definedName name="PRP02_">#REF!</definedName>
    <definedName name="PRP03_" localSheetId="4">#REF!</definedName>
    <definedName name="PRP03_" localSheetId="5">#REF!</definedName>
    <definedName name="PRP03_" localSheetId="2">#REF!</definedName>
    <definedName name="PRP03_" localSheetId="6">#REF!</definedName>
    <definedName name="PRP03_" localSheetId="8">#REF!</definedName>
    <definedName name="PRP03_">#REF!</definedName>
    <definedName name="PRP04_" localSheetId="4">#REF!</definedName>
    <definedName name="PRP04_" localSheetId="5">#REF!</definedName>
    <definedName name="PRP04_" localSheetId="2">#REF!</definedName>
    <definedName name="PRP04_" localSheetId="6">#REF!</definedName>
    <definedName name="PRP04_" localSheetId="8">#REF!</definedName>
    <definedName name="PRP04_">#REF!</definedName>
    <definedName name="PRP04_C" localSheetId="4">#REF!</definedName>
    <definedName name="PRP04_C" localSheetId="5">#REF!</definedName>
    <definedName name="PRP04_C" localSheetId="2">#REF!</definedName>
    <definedName name="PRP04_C" localSheetId="6">#REF!</definedName>
    <definedName name="PRP04_C" localSheetId="8">#REF!</definedName>
    <definedName name="PRP04_C">#REF!</definedName>
    <definedName name="PRP04_COMP" localSheetId="4">#REF!</definedName>
    <definedName name="PRP04_COMP" localSheetId="5">#REF!</definedName>
    <definedName name="PRP04_COMP" localSheetId="2">#REF!</definedName>
    <definedName name="PRP04_COMP" localSheetId="6">#REF!</definedName>
    <definedName name="PRP04_COMP" localSheetId="8">#REF!</definedName>
    <definedName name="PRP04_COMP">#REF!</definedName>
    <definedName name="PRP05_" localSheetId="4">#REF!</definedName>
    <definedName name="PRP05_" localSheetId="5">#REF!</definedName>
    <definedName name="PRP05_" localSheetId="2">#REF!</definedName>
    <definedName name="PRP05_" localSheetId="6">#REF!</definedName>
    <definedName name="PRP05_" localSheetId="8">#REF!</definedName>
    <definedName name="PRP05_">#REF!</definedName>
    <definedName name="PRP05_C" localSheetId="4">#REF!</definedName>
    <definedName name="PRP05_C" localSheetId="5">#REF!</definedName>
    <definedName name="PRP05_C" localSheetId="2">#REF!</definedName>
    <definedName name="PRP05_C" localSheetId="6">#REF!</definedName>
    <definedName name="PRP05_C" localSheetId="8">#REF!</definedName>
    <definedName name="PRP05_C">#REF!</definedName>
    <definedName name="PRP05_COMP" localSheetId="4">#REF!</definedName>
    <definedName name="PRP05_COMP" localSheetId="5">#REF!</definedName>
    <definedName name="PRP05_COMP" localSheetId="2">#REF!</definedName>
    <definedName name="PRP05_COMP" localSheetId="6">#REF!</definedName>
    <definedName name="PRP05_COMP" localSheetId="8">#REF!</definedName>
    <definedName name="PRP05_COMP">#REF!</definedName>
    <definedName name="PRP06_" localSheetId="4">#REF!</definedName>
    <definedName name="PRP06_" localSheetId="5">#REF!</definedName>
    <definedName name="PRP06_" localSheetId="2">#REF!</definedName>
    <definedName name="PRP06_" localSheetId="6">#REF!</definedName>
    <definedName name="PRP06_" localSheetId="8">#REF!</definedName>
    <definedName name="PRP06_">#REF!</definedName>
    <definedName name="PRP06__" localSheetId="4">#REF!</definedName>
    <definedName name="PRP06__" localSheetId="5">#REF!</definedName>
    <definedName name="PRP06__" localSheetId="2">#REF!</definedName>
    <definedName name="PRP06__" localSheetId="6">#REF!</definedName>
    <definedName name="PRP06__" localSheetId="8">#REF!</definedName>
    <definedName name="PRP06__">#REF!</definedName>
    <definedName name="PRP07_" localSheetId="4">#REF!</definedName>
    <definedName name="PRP07_" localSheetId="5">#REF!</definedName>
    <definedName name="PRP07_" localSheetId="2">#REF!</definedName>
    <definedName name="PRP07_" localSheetId="6">#REF!</definedName>
    <definedName name="PRP07_" localSheetId="8">#REF!</definedName>
    <definedName name="PRP07_">#REF!</definedName>
    <definedName name="PRP08_" localSheetId="4">#REF!</definedName>
    <definedName name="PRP08_" localSheetId="5">#REF!</definedName>
    <definedName name="PRP08_" localSheetId="2">#REF!</definedName>
    <definedName name="PRP08_" localSheetId="6">#REF!</definedName>
    <definedName name="PRP08_" localSheetId="8">#REF!</definedName>
    <definedName name="PRP08_">#REF!</definedName>
    <definedName name="PRP08_C" localSheetId="4">#REF!</definedName>
    <definedName name="PRP08_C" localSheetId="5">#REF!</definedName>
    <definedName name="PRP08_C" localSheetId="2">#REF!</definedName>
    <definedName name="PRP08_C" localSheetId="6">#REF!</definedName>
    <definedName name="PRP08_C" localSheetId="8">#REF!</definedName>
    <definedName name="PRP08_C">#REF!</definedName>
    <definedName name="PRP08_COMP" localSheetId="4">#REF!</definedName>
    <definedName name="PRP08_COMP" localSheetId="5">#REF!</definedName>
    <definedName name="PRP08_COMP" localSheetId="2">#REF!</definedName>
    <definedName name="PRP08_COMP" localSheetId="6">#REF!</definedName>
    <definedName name="PRP08_COMP" localSheetId="8">#REF!</definedName>
    <definedName name="PRP08_COMP">#REF!</definedName>
    <definedName name="PRP09_" localSheetId="4">#REF!</definedName>
    <definedName name="PRP09_" localSheetId="5">#REF!</definedName>
    <definedName name="PRP09_" localSheetId="2">#REF!</definedName>
    <definedName name="PRP09_" localSheetId="6">#REF!</definedName>
    <definedName name="PRP09_" localSheetId="8">#REF!</definedName>
    <definedName name="PRP09_">#REF!</definedName>
    <definedName name="PRP09_C" localSheetId="4">#REF!</definedName>
    <definedName name="PRP09_C" localSheetId="5">#REF!</definedName>
    <definedName name="PRP09_C" localSheetId="2">#REF!</definedName>
    <definedName name="PRP09_C" localSheetId="6">#REF!</definedName>
    <definedName name="PRP09_C" localSheetId="8">#REF!</definedName>
    <definedName name="PRP09_C">#REF!</definedName>
    <definedName name="PRP10_" localSheetId="4">#REF!</definedName>
    <definedName name="PRP10_" localSheetId="5">#REF!</definedName>
    <definedName name="PRP10_" localSheetId="2">#REF!</definedName>
    <definedName name="PRP10_" localSheetId="6">#REF!</definedName>
    <definedName name="PRP10_" localSheetId="8">#REF!</definedName>
    <definedName name="PRP10_">#REF!</definedName>
    <definedName name="PRP11_" localSheetId="4">#REF!</definedName>
    <definedName name="PRP11_" localSheetId="5">#REF!</definedName>
    <definedName name="PRP11_" localSheetId="2">#REF!</definedName>
    <definedName name="PRP11_" localSheetId="6">#REF!</definedName>
    <definedName name="PRP11_" localSheetId="8">#REF!</definedName>
    <definedName name="PRP11_">#REF!</definedName>
    <definedName name="PRP11_C" localSheetId="4">#REF!</definedName>
    <definedName name="PRP11_C" localSheetId="5">#REF!</definedName>
    <definedName name="PRP11_C" localSheetId="2">#REF!</definedName>
    <definedName name="PRP11_C" localSheetId="6">#REF!</definedName>
    <definedName name="PRP11_C" localSheetId="8">#REF!</definedName>
    <definedName name="PRP11_C">#REF!</definedName>
    <definedName name="PRP12_" localSheetId="4">#REF!</definedName>
    <definedName name="PRP12_" localSheetId="5">#REF!</definedName>
    <definedName name="PRP12_" localSheetId="2">#REF!</definedName>
    <definedName name="PRP12_" localSheetId="6">#REF!</definedName>
    <definedName name="PRP12_" localSheetId="8">#REF!</definedName>
    <definedName name="PRP12_">#REF!</definedName>
    <definedName name="PRP12_C" localSheetId="4">#REF!</definedName>
    <definedName name="PRP12_C" localSheetId="5">#REF!</definedName>
    <definedName name="PRP12_C" localSheetId="2">#REF!</definedName>
    <definedName name="PRP12_C" localSheetId="6">#REF!</definedName>
    <definedName name="PRP12_C" localSheetId="8">#REF!</definedName>
    <definedName name="PRP12_C">#REF!</definedName>
    <definedName name="PRP13_" localSheetId="4">#REF!</definedName>
    <definedName name="PRP13_" localSheetId="5">#REF!</definedName>
    <definedName name="PRP13_" localSheetId="2">#REF!</definedName>
    <definedName name="PRP13_" localSheetId="6">#REF!</definedName>
    <definedName name="PRP13_" localSheetId="8">#REF!</definedName>
    <definedName name="PRP13_">#REF!</definedName>
    <definedName name="PRP13_C" localSheetId="4">#REF!</definedName>
    <definedName name="PRP13_C" localSheetId="5">#REF!</definedName>
    <definedName name="PRP13_C" localSheetId="2">#REF!</definedName>
    <definedName name="PRP13_C" localSheetId="6">#REF!</definedName>
    <definedName name="PRP13_C" localSheetId="8">#REF!</definedName>
    <definedName name="PRP13_C">#REF!</definedName>
    <definedName name="PRP14_" localSheetId="4">#REF!</definedName>
    <definedName name="PRP14_" localSheetId="5">#REF!</definedName>
    <definedName name="PRP14_" localSheetId="2">#REF!</definedName>
    <definedName name="PRP14_" localSheetId="6">#REF!</definedName>
    <definedName name="PRP14_" localSheetId="8">#REF!</definedName>
    <definedName name="PRP14_">#REF!</definedName>
    <definedName name="PRP15_" localSheetId="4">#REF!</definedName>
    <definedName name="PRP15_" localSheetId="5">#REF!</definedName>
    <definedName name="PRP15_" localSheetId="2">#REF!</definedName>
    <definedName name="PRP15_" localSheetId="6">#REF!</definedName>
    <definedName name="PRP15_" localSheetId="8">#REF!</definedName>
    <definedName name="PRP15_">#REF!</definedName>
    <definedName name="PRP15_C" localSheetId="4">#REF!</definedName>
    <definedName name="PRP15_C" localSheetId="5">#REF!</definedName>
    <definedName name="PRP15_C" localSheetId="2">#REF!</definedName>
    <definedName name="PRP15_C" localSheetId="6">#REF!</definedName>
    <definedName name="PRP15_C" localSheetId="8">#REF!</definedName>
    <definedName name="PRP15_C">#REF!</definedName>
    <definedName name="PT01_" localSheetId="4">#REF!</definedName>
    <definedName name="PT01_" localSheetId="5">#REF!</definedName>
    <definedName name="PT01_" localSheetId="2">#REF!</definedName>
    <definedName name="PT01_" localSheetId="6">#REF!</definedName>
    <definedName name="PT01_" localSheetId="8">#REF!</definedName>
    <definedName name="PT01_">#REF!</definedName>
    <definedName name="PT01_C" localSheetId="4">#REF!</definedName>
    <definedName name="PT01_C" localSheetId="5">#REF!</definedName>
    <definedName name="PT01_C" localSheetId="2">#REF!</definedName>
    <definedName name="PT01_C" localSheetId="6">#REF!</definedName>
    <definedName name="PT01_C" localSheetId="8">#REF!</definedName>
    <definedName name="PT01_C">#REF!</definedName>
    <definedName name="PT02_" localSheetId="4">#REF!</definedName>
    <definedName name="PT02_" localSheetId="5">#REF!</definedName>
    <definedName name="PT02_" localSheetId="2">#REF!</definedName>
    <definedName name="PT02_" localSheetId="6">#REF!</definedName>
    <definedName name="PT02_" localSheetId="8">#REF!</definedName>
    <definedName name="PT02_">#REF!</definedName>
    <definedName name="pt02__" localSheetId="4">#REF!</definedName>
    <definedName name="pt02__" localSheetId="5">#REF!</definedName>
    <definedName name="pt02__" localSheetId="2">#REF!</definedName>
    <definedName name="pt02__" localSheetId="6">#REF!</definedName>
    <definedName name="pt02__" localSheetId="8">#REF!</definedName>
    <definedName name="pt02__">#REF!</definedName>
    <definedName name="PT03_" localSheetId="4">#REF!</definedName>
    <definedName name="PT03_" localSheetId="5">#REF!</definedName>
    <definedName name="PT03_" localSheetId="2">#REF!</definedName>
    <definedName name="PT03_" localSheetId="6">#REF!</definedName>
    <definedName name="PT03_" localSheetId="8">#REF!</definedName>
    <definedName name="PT03_">#REF!</definedName>
    <definedName name="PT03_04" localSheetId="4">#REF!</definedName>
    <definedName name="PT03_04" localSheetId="5">#REF!</definedName>
    <definedName name="PT03_04" localSheetId="2">#REF!</definedName>
    <definedName name="PT03_04" localSheetId="6">#REF!</definedName>
    <definedName name="PT03_04" localSheetId="8">#REF!</definedName>
    <definedName name="PT03_04">#REF!</definedName>
    <definedName name="PT04_C" localSheetId="4">#REF!</definedName>
    <definedName name="PT04_C" localSheetId="5">#REF!</definedName>
    <definedName name="PT04_C" localSheetId="2">#REF!</definedName>
    <definedName name="PT04_C" localSheetId="6">#REF!</definedName>
    <definedName name="PT04_C" localSheetId="8">#REF!</definedName>
    <definedName name="PT04_C">#REF!</definedName>
    <definedName name="PT04_COMP" localSheetId="4">#REF!</definedName>
    <definedName name="PT04_COMP" localSheetId="5">#REF!</definedName>
    <definedName name="PT04_COMP" localSheetId="2">#REF!</definedName>
    <definedName name="PT04_COMP" localSheetId="6">#REF!</definedName>
    <definedName name="PT04_COMP" localSheetId="8">#REF!</definedName>
    <definedName name="PT04_COMP">#REF!</definedName>
    <definedName name="RA01_" localSheetId="4">#REF!</definedName>
    <definedName name="RA01_" localSheetId="5">#REF!</definedName>
    <definedName name="RA01_" localSheetId="2">#REF!</definedName>
    <definedName name="RA01_" localSheetId="6">#REF!</definedName>
    <definedName name="RA01_" localSheetId="8">#REF!</definedName>
    <definedName name="RA01_">#REF!</definedName>
    <definedName name="RA01_02" localSheetId="4">#REF!</definedName>
    <definedName name="RA01_02" localSheetId="5">#REF!</definedName>
    <definedName name="RA01_02" localSheetId="2">#REF!</definedName>
    <definedName name="RA01_02" localSheetId="6">#REF!</definedName>
    <definedName name="RA01_02" localSheetId="8">#REF!</definedName>
    <definedName name="RA01_02">#REF!</definedName>
    <definedName name="RA03_" localSheetId="4">#REF!</definedName>
    <definedName name="RA03_" localSheetId="5">#REF!</definedName>
    <definedName name="RA03_" localSheetId="2">#REF!</definedName>
    <definedName name="RA03_" localSheetId="6">#REF!</definedName>
    <definedName name="RA03_" localSheetId="8">#REF!</definedName>
    <definedName name="RA03_">#REF!</definedName>
    <definedName name="ra03__" localSheetId="4">#REF!</definedName>
    <definedName name="ra03__" localSheetId="5">#REF!</definedName>
    <definedName name="ra03__" localSheetId="2">#REF!</definedName>
    <definedName name="ra03__" localSheetId="6">#REF!</definedName>
    <definedName name="ra03__" localSheetId="8">#REF!</definedName>
    <definedName name="ra03__">#REF!</definedName>
    <definedName name="RA04_" localSheetId="4">#REF!</definedName>
    <definedName name="RA04_" localSheetId="5">#REF!</definedName>
    <definedName name="RA04_" localSheetId="2">#REF!</definedName>
    <definedName name="RA04_" localSheetId="6">#REF!</definedName>
    <definedName name="RA04_" localSheetId="8">#REF!</definedName>
    <definedName name="RA04_">#REF!</definedName>
    <definedName name="ra04__" localSheetId="4">#REF!</definedName>
    <definedName name="ra04__" localSheetId="5">#REF!</definedName>
    <definedName name="ra04__" localSheetId="2">#REF!</definedName>
    <definedName name="ra04__" localSheetId="6">#REF!</definedName>
    <definedName name="ra04__" localSheetId="8">#REF!</definedName>
    <definedName name="ra04__">#REF!</definedName>
    <definedName name="RA05_" localSheetId="4">#REF!</definedName>
    <definedName name="RA05_" localSheetId="5">#REF!</definedName>
    <definedName name="RA05_" localSheetId="2">#REF!</definedName>
    <definedName name="RA05_" localSheetId="6">#REF!</definedName>
    <definedName name="RA05_" localSheetId="8">#REF!</definedName>
    <definedName name="RA05_">#REF!</definedName>
    <definedName name="ra05__" localSheetId="4">#REF!</definedName>
    <definedName name="ra05__" localSheetId="5">#REF!</definedName>
    <definedName name="ra05__" localSheetId="2">#REF!</definedName>
    <definedName name="ra05__" localSheetId="6">#REF!</definedName>
    <definedName name="ra05__" localSheetId="8">#REF!</definedName>
    <definedName name="ra05__">#REF!</definedName>
    <definedName name="RV01_" localSheetId="4">#REF!</definedName>
    <definedName name="RV01_" localSheetId="5">#REF!</definedName>
    <definedName name="RV01_" localSheetId="2">#REF!</definedName>
    <definedName name="RV01_" localSheetId="6">#REF!</definedName>
    <definedName name="RV01_" localSheetId="8">#REF!</definedName>
    <definedName name="RV01_">#REF!</definedName>
    <definedName name="RV02_" localSheetId="4">#REF!</definedName>
    <definedName name="RV02_" localSheetId="5">#REF!</definedName>
    <definedName name="RV02_" localSheetId="2">#REF!</definedName>
    <definedName name="RV02_" localSheetId="6">#REF!</definedName>
    <definedName name="RV02_" localSheetId="8">#REF!</definedName>
    <definedName name="RV02_">#REF!</definedName>
    <definedName name="RV02_03" localSheetId="4">#REF!</definedName>
    <definedName name="RV02_03" localSheetId="5">#REF!</definedName>
    <definedName name="RV02_03" localSheetId="2">#REF!</definedName>
    <definedName name="RV02_03" localSheetId="6">#REF!</definedName>
    <definedName name="RV02_03" localSheetId="8">#REF!</definedName>
    <definedName name="RV02_03">#REF!</definedName>
    <definedName name="RV03_" localSheetId="4">#REF!</definedName>
    <definedName name="RV03_" localSheetId="5">#REF!</definedName>
    <definedName name="RV03_" localSheetId="2">#REF!</definedName>
    <definedName name="RV03_" localSheetId="6">#REF!</definedName>
    <definedName name="RV03_" localSheetId="8">#REF!</definedName>
    <definedName name="RV03_">#REF!</definedName>
    <definedName name="RV04_" localSheetId="4">#REF!</definedName>
    <definedName name="RV04_" localSheetId="5">#REF!</definedName>
    <definedName name="RV04_" localSheetId="2">#REF!</definedName>
    <definedName name="RV04_" localSheetId="6">#REF!</definedName>
    <definedName name="RV04_" localSheetId="8">#REF!</definedName>
    <definedName name="RV04_">#REF!</definedName>
    <definedName name="RV04_C" localSheetId="4">#REF!</definedName>
    <definedName name="RV04_C" localSheetId="5">#REF!</definedName>
    <definedName name="RV04_C" localSheetId="2">#REF!</definedName>
    <definedName name="RV04_C" localSheetId="6">#REF!</definedName>
    <definedName name="RV04_C" localSheetId="8">#REF!</definedName>
    <definedName name="RV04_C">#REF!</definedName>
    <definedName name="RV04_COMP" localSheetId="4">#REF!</definedName>
    <definedName name="RV04_COMP" localSheetId="5">#REF!</definedName>
    <definedName name="RV04_COMP" localSheetId="2">#REF!</definedName>
    <definedName name="RV04_COMP" localSheetId="6">#REF!</definedName>
    <definedName name="RV04_COMP" localSheetId="8">#REF!</definedName>
    <definedName name="RV04_COMP">#REF!</definedName>
    <definedName name="RV05_" localSheetId="4">#REF!</definedName>
    <definedName name="RV05_" localSheetId="5">#REF!</definedName>
    <definedName name="RV05_" localSheetId="2">#REF!</definedName>
    <definedName name="RV05_" localSheetId="6">#REF!</definedName>
    <definedName name="RV05_" localSheetId="8">#REF!</definedName>
    <definedName name="RV05_">#REF!</definedName>
    <definedName name="RV06_" localSheetId="4">#REF!</definedName>
    <definedName name="RV06_" localSheetId="5">#REF!</definedName>
    <definedName name="RV06_" localSheetId="2">#REF!</definedName>
    <definedName name="RV06_" localSheetId="6">#REF!</definedName>
    <definedName name="RV06_" localSheetId="8">#REF!</definedName>
    <definedName name="RV06_">#REF!</definedName>
    <definedName name="RV07_" localSheetId="4">#REF!</definedName>
    <definedName name="RV07_" localSheetId="5">#REF!</definedName>
    <definedName name="RV07_" localSheetId="2">#REF!</definedName>
    <definedName name="RV07_" localSheetId="6">#REF!</definedName>
    <definedName name="RV07_" localSheetId="8">#REF!</definedName>
    <definedName name="RV07_">#REF!</definedName>
    <definedName name="RV08_" localSheetId="4">#REF!</definedName>
    <definedName name="RV08_" localSheetId="5">#REF!</definedName>
    <definedName name="RV08_" localSheetId="2">#REF!</definedName>
    <definedName name="RV08_" localSheetId="6">#REF!</definedName>
    <definedName name="RV08_" localSheetId="8">#REF!</definedName>
    <definedName name="RV08_">#REF!</definedName>
    <definedName name="SAC01.1_C" localSheetId="4">#REF!</definedName>
    <definedName name="SAC01.1_C" localSheetId="5">#REF!</definedName>
    <definedName name="SAC01.1_C" localSheetId="2">#REF!</definedName>
    <definedName name="SAC01.1_C" localSheetId="6">#REF!</definedName>
    <definedName name="SAC01.1_C" localSheetId="8">#REF!</definedName>
    <definedName name="SAC01.1_C">#REF!</definedName>
    <definedName name="SAC01.2_C" localSheetId="4">#REF!</definedName>
    <definedName name="SAC01.2_C" localSheetId="5">#REF!</definedName>
    <definedName name="SAC01.2_C" localSheetId="2">#REF!</definedName>
    <definedName name="SAC01.2_C" localSheetId="6">#REF!</definedName>
    <definedName name="SAC01.2_C" localSheetId="8">#REF!</definedName>
    <definedName name="SAC01.2_C">#REF!</definedName>
    <definedName name="SAC01_" localSheetId="4">#REF!</definedName>
    <definedName name="SAC01_" localSheetId="5">#REF!</definedName>
    <definedName name="SAC01_" localSheetId="2">#REF!</definedName>
    <definedName name="SAC01_" localSheetId="6">#REF!</definedName>
    <definedName name="SAC01_" localSheetId="8">#REF!</definedName>
    <definedName name="SAC01_">#REF!</definedName>
    <definedName name="SAC02.1_C" localSheetId="4">#REF!</definedName>
    <definedName name="SAC02.1_C" localSheetId="5">#REF!</definedName>
    <definedName name="SAC02.1_C" localSheetId="2">#REF!</definedName>
    <definedName name="SAC02.1_C" localSheetId="6">#REF!</definedName>
    <definedName name="SAC02.1_C" localSheetId="8">#REF!</definedName>
    <definedName name="SAC02.1_C">#REF!</definedName>
    <definedName name="SAC02.10_C" localSheetId="4">#REF!</definedName>
    <definedName name="SAC02.10_C" localSheetId="5">#REF!</definedName>
    <definedName name="SAC02.10_C" localSheetId="2">#REF!</definedName>
    <definedName name="SAC02.10_C" localSheetId="6">#REF!</definedName>
    <definedName name="SAC02.10_C" localSheetId="8">#REF!</definedName>
    <definedName name="SAC02.10_C">#REF!</definedName>
    <definedName name="SAC02.11_C" localSheetId="4">#REF!</definedName>
    <definedName name="SAC02.11_C" localSheetId="5">#REF!</definedName>
    <definedName name="SAC02.11_C" localSheetId="2">#REF!</definedName>
    <definedName name="SAC02.11_C" localSheetId="6">#REF!</definedName>
    <definedName name="SAC02.11_C" localSheetId="8">#REF!</definedName>
    <definedName name="SAC02.11_C">#REF!</definedName>
    <definedName name="SAC02.2_C" localSheetId="4">#REF!</definedName>
    <definedName name="SAC02.2_C" localSheetId="5">#REF!</definedName>
    <definedName name="SAC02.2_C" localSheetId="2">#REF!</definedName>
    <definedName name="SAC02.2_C" localSheetId="6">#REF!</definedName>
    <definedName name="SAC02.2_C" localSheetId="8">#REF!</definedName>
    <definedName name="SAC02.2_C">#REF!</definedName>
    <definedName name="SAC02.3_C" localSheetId="4">#REF!</definedName>
    <definedName name="SAC02.3_C" localSheetId="5">#REF!</definedName>
    <definedName name="SAC02.3_C" localSheetId="2">#REF!</definedName>
    <definedName name="SAC02.3_C" localSheetId="6">#REF!</definedName>
    <definedName name="SAC02.3_C" localSheetId="8">#REF!</definedName>
    <definedName name="SAC02.3_C">#REF!</definedName>
    <definedName name="SAC02.7_C" localSheetId="4">#REF!</definedName>
    <definedName name="SAC02.7_C" localSheetId="5">#REF!</definedName>
    <definedName name="SAC02.7_C" localSheetId="2">#REF!</definedName>
    <definedName name="SAC02.7_C" localSheetId="6">#REF!</definedName>
    <definedName name="SAC02.7_C" localSheetId="8">#REF!</definedName>
    <definedName name="SAC02.7_C">#REF!</definedName>
    <definedName name="SAC02.8_C" localSheetId="4">#REF!</definedName>
    <definedName name="SAC02.8_C" localSheetId="5">#REF!</definedName>
    <definedName name="SAC02.8_C" localSheetId="2">#REF!</definedName>
    <definedName name="SAC02.8_C" localSheetId="6">#REF!</definedName>
    <definedName name="SAC02.8_C" localSheetId="8">#REF!</definedName>
    <definedName name="SAC02.8_C">#REF!</definedName>
    <definedName name="SAC02.9_C" localSheetId="4">#REF!</definedName>
    <definedName name="SAC02.9_C" localSheetId="5">#REF!</definedName>
    <definedName name="SAC02.9_C" localSheetId="2">#REF!</definedName>
    <definedName name="SAC02.9_C" localSheetId="6">#REF!</definedName>
    <definedName name="SAC02.9_C" localSheetId="8">#REF!</definedName>
    <definedName name="SAC02.9_C">#REF!</definedName>
    <definedName name="SAC02_" localSheetId="4">#REF!</definedName>
    <definedName name="SAC02_" localSheetId="5">#REF!</definedName>
    <definedName name="SAC02_" localSheetId="2">#REF!</definedName>
    <definedName name="SAC02_" localSheetId="6">#REF!</definedName>
    <definedName name="SAC02_" localSheetId="8">#REF!</definedName>
    <definedName name="SAC02_">#REF!</definedName>
    <definedName name="SAC03.1_C" localSheetId="4">#REF!</definedName>
    <definedName name="SAC03.1_C" localSheetId="5">#REF!</definedName>
    <definedName name="SAC03.1_C" localSheetId="2">#REF!</definedName>
    <definedName name="SAC03.1_C" localSheetId="6">#REF!</definedName>
    <definedName name="SAC03.1_C" localSheetId="8">#REF!</definedName>
    <definedName name="SAC03.1_C">#REF!</definedName>
    <definedName name="SAC03.2_C" localSheetId="4">#REF!</definedName>
    <definedName name="SAC03.2_C" localSheetId="5">#REF!</definedName>
    <definedName name="SAC03.2_C" localSheetId="2">#REF!</definedName>
    <definedName name="SAC03.2_C" localSheetId="6">#REF!</definedName>
    <definedName name="SAC03.2_C" localSheetId="8">#REF!</definedName>
    <definedName name="SAC03.2_C">#REF!</definedName>
    <definedName name="SAC03_" localSheetId="4">#REF!</definedName>
    <definedName name="SAC03_" localSheetId="5">#REF!</definedName>
    <definedName name="SAC03_" localSheetId="2">#REF!</definedName>
    <definedName name="SAC03_" localSheetId="6">#REF!</definedName>
    <definedName name="SAC03_" localSheetId="8">#REF!</definedName>
    <definedName name="SAC03_">#REF!</definedName>
    <definedName name="sac03__" localSheetId="4">#REF!</definedName>
    <definedName name="sac03__" localSheetId="5">#REF!</definedName>
    <definedName name="sac03__" localSheetId="2">#REF!</definedName>
    <definedName name="sac03__" localSheetId="6">#REF!</definedName>
    <definedName name="sac03__" localSheetId="8">#REF!</definedName>
    <definedName name="sac03__">#REF!</definedName>
    <definedName name="SAC04_" localSheetId="4">#REF!</definedName>
    <definedName name="SAC04_" localSheetId="5">#REF!</definedName>
    <definedName name="SAC04_" localSheetId="2">#REF!</definedName>
    <definedName name="SAC04_" localSheetId="6">#REF!</definedName>
    <definedName name="SAC04_" localSheetId="8">#REF!</definedName>
    <definedName name="SAC04_">#REF!</definedName>
    <definedName name="SAC05.1_C" localSheetId="4">#REF!</definedName>
    <definedName name="SAC05.1_C" localSheetId="5">#REF!</definedName>
    <definedName name="SAC05.1_C" localSheetId="2">#REF!</definedName>
    <definedName name="SAC05.1_C" localSheetId="6">#REF!</definedName>
    <definedName name="SAC05.1_C" localSheetId="8">#REF!</definedName>
    <definedName name="SAC05.1_C">#REF!</definedName>
    <definedName name="SAC05.2_C" localSheetId="4">#REF!</definedName>
    <definedName name="SAC05.2_C" localSheetId="5">#REF!</definedName>
    <definedName name="SAC05.2_C" localSheetId="2">#REF!</definedName>
    <definedName name="SAC05.2_C" localSheetId="6">#REF!</definedName>
    <definedName name="SAC05.2_C" localSheetId="8">#REF!</definedName>
    <definedName name="SAC05.2_C">#REF!</definedName>
    <definedName name="SAC05.3_C" localSheetId="4">#REF!</definedName>
    <definedName name="SAC05.3_C" localSheetId="5">#REF!</definedName>
    <definedName name="SAC05.3_C" localSheetId="2">#REF!</definedName>
    <definedName name="SAC05.3_C" localSheetId="6">#REF!</definedName>
    <definedName name="SAC05.3_C" localSheetId="8">#REF!</definedName>
    <definedName name="SAC05.3_C">#REF!</definedName>
    <definedName name="SAC05_" localSheetId="4">#REF!</definedName>
    <definedName name="SAC05_" localSheetId="5">#REF!</definedName>
    <definedName name="SAC05_" localSheetId="2">#REF!</definedName>
    <definedName name="SAC05_" localSheetId="6">#REF!</definedName>
    <definedName name="SAC05_" localSheetId="8">#REF!</definedName>
    <definedName name="SAC05_">#REF!</definedName>
    <definedName name="sac05__" localSheetId="4">#REF!</definedName>
    <definedName name="sac05__" localSheetId="5">#REF!</definedName>
    <definedName name="sac05__" localSheetId="2">#REF!</definedName>
    <definedName name="sac05__" localSheetId="6">#REF!</definedName>
    <definedName name="sac05__" localSheetId="8">#REF!</definedName>
    <definedName name="sac05__">#REF!</definedName>
    <definedName name="SAC06.1_C" localSheetId="4">#REF!</definedName>
    <definedName name="SAC06.1_C" localSheetId="5">#REF!</definedName>
    <definedName name="SAC06.1_C" localSheetId="2">#REF!</definedName>
    <definedName name="SAC06.1_C" localSheetId="6">#REF!</definedName>
    <definedName name="SAC06.1_C" localSheetId="8">#REF!</definedName>
    <definedName name="SAC06.1_C">#REF!</definedName>
    <definedName name="SAC06.2_C" localSheetId="4">#REF!</definedName>
    <definedName name="SAC06.2_C" localSheetId="5">#REF!</definedName>
    <definedName name="SAC06.2_C" localSheetId="2">#REF!</definedName>
    <definedName name="SAC06.2_C" localSheetId="6">#REF!</definedName>
    <definedName name="SAC06.2_C" localSheetId="8">#REF!</definedName>
    <definedName name="SAC06.2_C">#REF!</definedName>
    <definedName name="SAC06_" localSheetId="4">#REF!</definedName>
    <definedName name="SAC06_" localSheetId="5">#REF!</definedName>
    <definedName name="SAC06_" localSheetId="2">#REF!</definedName>
    <definedName name="SAC06_" localSheetId="6">#REF!</definedName>
    <definedName name="SAC06_" localSheetId="8">#REF!</definedName>
    <definedName name="SAC06_">#REF!</definedName>
    <definedName name="sac06__" localSheetId="4">#REF!</definedName>
    <definedName name="sac06__" localSheetId="5">#REF!</definedName>
    <definedName name="sac06__" localSheetId="2">#REF!</definedName>
    <definedName name="sac06__" localSheetId="6">#REF!</definedName>
    <definedName name="sac06__" localSheetId="8">#REF!</definedName>
    <definedName name="sac06__">#REF!</definedName>
    <definedName name="SAC07.1_C" localSheetId="4">#REF!</definedName>
    <definedName name="SAC07.1_C" localSheetId="5">#REF!</definedName>
    <definedName name="SAC07.1_C" localSheetId="2">#REF!</definedName>
    <definedName name="SAC07.1_C" localSheetId="6">#REF!</definedName>
    <definedName name="SAC07.1_C" localSheetId="8">#REF!</definedName>
    <definedName name="SAC07.1_C">#REF!</definedName>
    <definedName name="SAC07.2_C" localSheetId="4">#REF!</definedName>
    <definedName name="SAC07.2_C" localSheetId="5">#REF!</definedName>
    <definedName name="SAC07.2_C" localSheetId="2">#REF!</definedName>
    <definedName name="SAC07.2_C" localSheetId="6">#REF!</definedName>
    <definedName name="SAC07.2_C" localSheetId="8">#REF!</definedName>
    <definedName name="SAC07.2_C">#REF!</definedName>
    <definedName name="SAC07_" localSheetId="4">#REF!</definedName>
    <definedName name="SAC07_" localSheetId="5">#REF!</definedName>
    <definedName name="SAC07_" localSheetId="2">#REF!</definedName>
    <definedName name="SAC07_" localSheetId="6">#REF!</definedName>
    <definedName name="SAC07_" localSheetId="8">#REF!</definedName>
    <definedName name="SAC07_">#REF!</definedName>
    <definedName name="SAC07_08" localSheetId="4">#REF!</definedName>
    <definedName name="SAC07_08" localSheetId="5">#REF!</definedName>
    <definedName name="SAC07_08" localSheetId="2">#REF!</definedName>
    <definedName name="SAC07_08" localSheetId="6">#REF!</definedName>
    <definedName name="SAC07_08" localSheetId="8">#REF!</definedName>
    <definedName name="SAC07_08">#REF!</definedName>
    <definedName name="SAC08.1_C" localSheetId="4">#REF!</definedName>
    <definedName name="SAC08.1_C" localSheetId="5">#REF!</definedName>
    <definedName name="SAC08.1_C" localSheetId="2">#REF!</definedName>
    <definedName name="SAC08.1_C" localSheetId="6">#REF!</definedName>
    <definedName name="SAC08.1_C" localSheetId="8">#REF!</definedName>
    <definedName name="SAC08.1_C">#REF!</definedName>
    <definedName name="SAC08.2_C" localSheetId="4">#REF!</definedName>
    <definedName name="SAC08.2_C" localSheetId="5">#REF!</definedName>
    <definedName name="SAC08.2_C" localSheetId="2">#REF!</definedName>
    <definedName name="SAC08.2_C" localSheetId="6">#REF!</definedName>
    <definedName name="SAC08.2_C" localSheetId="8">#REF!</definedName>
    <definedName name="SAC08.2_C">#REF!</definedName>
    <definedName name="SAC08.3_C" localSheetId="4">#REF!</definedName>
    <definedName name="SAC08.3_C" localSheetId="5">#REF!</definedName>
    <definedName name="SAC08.3_C" localSheetId="2">#REF!</definedName>
    <definedName name="SAC08.3_C" localSheetId="6">#REF!</definedName>
    <definedName name="SAC08.3_C" localSheetId="8">#REF!</definedName>
    <definedName name="SAC08.3_C">#REF!</definedName>
    <definedName name="SAC08.4_C" localSheetId="4">#REF!</definedName>
    <definedName name="SAC08.4_C" localSheetId="5">#REF!</definedName>
    <definedName name="SAC08.4_C" localSheetId="2">#REF!</definedName>
    <definedName name="SAC08.4_C" localSheetId="6">#REF!</definedName>
    <definedName name="SAC08.4_C" localSheetId="8">#REF!</definedName>
    <definedName name="SAC08.4_C">#REF!</definedName>
    <definedName name="SAC09.1_C" localSheetId="4">#REF!</definedName>
    <definedName name="SAC09.1_C" localSheetId="5">#REF!</definedName>
    <definedName name="SAC09.1_C" localSheetId="2">#REF!</definedName>
    <definedName name="SAC09.1_C" localSheetId="6">#REF!</definedName>
    <definedName name="SAC09.1_C" localSheetId="8">#REF!</definedName>
    <definedName name="SAC09.1_C">#REF!</definedName>
    <definedName name="SAC09.2_C" localSheetId="4">#REF!</definedName>
    <definedName name="SAC09.2_C" localSheetId="5">#REF!</definedName>
    <definedName name="SAC09.2_C" localSheetId="2">#REF!</definedName>
    <definedName name="SAC09.2_C" localSheetId="6">#REF!</definedName>
    <definedName name="SAC09.2_C" localSheetId="8">#REF!</definedName>
    <definedName name="SAC09.2_C">#REF!</definedName>
    <definedName name="SAC09_" localSheetId="4">#REF!</definedName>
    <definedName name="SAC09_" localSheetId="5">#REF!</definedName>
    <definedName name="SAC09_" localSheetId="2">#REF!</definedName>
    <definedName name="SAC09_" localSheetId="6">#REF!</definedName>
    <definedName name="SAC09_" localSheetId="8">#REF!</definedName>
    <definedName name="SAC09_">#REF!</definedName>
    <definedName name="SAC10_" localSheetId="4">#REF!</definedName>
    <definedName name="SAC10_" localSheetId="5">#REF!</definedName>
    <definedName name="SAC10_" localSheetId="2">#REF!</definedName>
    <definedName name="SAC10_" localSheetId="6">#REF!</definedName>
    <definedName name="SAC10_" localSheetId="8">#REF!</definedName>
    <definedName name="SAC10_">#REF!</definedName>
    <definedName name="SAC11_" localSheetId="4">#REF!</definedName>
    <definedName name="SAC11_" localSheetId="5">#REF!</definedName>
    <definedName name="SAC11_" localSheetId="2">#REF!</definedName>
    <definedName name="SAC11_" localSheetId="6">#REF!</definedName>
    <definedName name="SAC11_" localSheetId="8">#REF!</definedName>
    <definedName name="SAC11_">#REF!</definedName>
    <definedName name="SAC12.6_C" localSheetId="4">#REF!</definedName>
    <definedName name="SAC12.6_C" localSheetId="5">#REF!</definedName>
    <definedName name="SAC12.6_C" localSheetId="2">#REF!</definedName>
    <definedName name="SAC12.6_C" localSheetId="6">#REF!</definedName>
    <definedName name="SAC12.6_C" localSheetId="8">#REF!</definedName>
    <definedName name="SAC12.6_C">#REF!</definedName>
    <definedName name="SAC12.6_COMP" localSheetId="4">#REF!</definedName>
    <definedName name="SAC12.6_COMP" localSheetId="5">#REF!</definedName>
    <definedName name="SAC12.6_COMP" localSheetId="2">#REF!</definedName>
    <definedName name="SAC12.6_COMP" localSheetId="6">#REF!</definedName>
    <definedName name="SAC12.6_COMP" localSheetId="8">#REF!</definedName>
    <definedName name="SAC12.6_COMP">#REF!</definedName>
    <definedName name="SAC12_" localSheetId="4">#REF!</definedName>
    <definedName name="SAC12_" localSheetId="5">#REF!</definedName>
    <definedName name="SAC12_" localSheetId="2">#REF!</definedName>
    <definedName name="SAC12_" localSheetId="6">#REF!</definedName>
    <definedName name="SAC12_" localSheetId="8">#REF!</definedName>
    <definedName name="SAC12_">#REF!</definedName>
    <definedName name="SAC13_" localSheetId="4">#REF!</definedName>
    <definedName name="SAC13_" localSheetId="5">#REF!</definedName>
    <definedName name="SAC13_" localSheetId="2">#REF!</definedName>
    <definedName name="SAC13_" localSheetId="6">#REF!</definedName>
    <definedName name="SAC13_" localSheetId="8">#REF!</definedName>
    <definedName name="SAC13_">#REF!</definedName>
    <definedName name="SAC14_" localSheetId="4">#REF!</definedName>
    <definedName name="SAC14_" localSheetId="5">#REF!</definedName>
    <definedName name="SAC14_" localSheetId="2">#REF!</definedName>
    <definedName name="SAC14_" localSheetId="6">#REF!</definedName>
    <definedName name="SAC14_" localSheetId="8">#REF!</definedName>
    <definedName name="SAC14_">#REF!</definedName>
    <definedName name="sac15_" localSheetId="4">#REF!</definedName>
    <definedName name="sac15_" localSheetId="5">#REF!</definedName>
    <definedName name="sac15_" localSheetId="2">#REF!</definedName>
    <definedName name="sac15_" localSheetId="6">#REF!</definedName>
    <definedName name="sac15_" localSheetId="8">#REF!</definedName>
    <definedName name="sac15_">#REF!</definedName>
    <definedName name="Salário" localSheetId="4">#REF!</definedName>
    <definedName name="Salário" localSheetId="5">#REF!</definedName>
    <definedName name="Salário" localSheetId="2">#REF!</definedName>
    <definedName name="Salário" localSheetId="6">#REF!</definedName>
    <definedName name="Salário" localSheetId="8">#REF!</definedName>
    <definedName name="Salário">#REF!</definedName>
    <definedName name="SE01_" localSheetId="4">#REF!</definedName>
    <definedName name="SE01_" localSheetId="5">#REF!</definedName>
    <definedName name="SE01_" localSheetId="2">#REF!</definedName>
    <definedName name="SE01_" localSheetId="6">#REF!</definedName>
    <definedName name="SE01_" localSheetId="8">#REF!</definedName>
    <definedName name="SE01_">#REF!</definedName>
    <definedName name="SE01_C" localSheetId="4">#REF!</definedName>
    <definedName name="SE01_C" localSheetId="5">#REF!</definedName>
    <definedName name="SE01_C" localSheetId="2">#REF!</definedName>
    <definedName name="SE01_C" localSheetId="6">#REF!</definedName>
    <definedName name="SE01_C" localSheetId="8">#REF!</definedName>
    <definedName name="SE01_C">#REF!</definedName>
    <definedName name="SE02_" localSheetId="4">#REF!</definedName>
    <definedName name="SE02_" localSheetId="5">#REF!</definedName>
    <definedName name="SE02_" localSheetId="2">#REF!</definedName>
    <definedName name="SE02_" localSheetId="6">#REF!</definedName>
    <definedName name="SE02_" localSheetId="8">#REF!</definedName>
    <definedName name="SE02_">#REF!</definedName>
    <definedName name="SE02_C" localSheetId="4">#REF!</definedName>
    <definedName name="SE02_C" localSheetId="5">#REF!</definedName>
    <definedName name="SE02_C" localSheetId="2">#REF!</definedName>
    <definedName name="SE02_C" localSheetId="6">#REF!</definedName>
    <definedName name="SE02_C" localSheetId="8">#REF!</definedName>
    <definedName name="SE02_C">#REF!</definedName>
    <definedName name="SE03_" localSheetId="4">#REF!</definedName>
    <definedName name="SE03_" localSheetId="5">#REF!</definedName>
    <definedName name="SE03_" localSheetId="2">#REF!</definedName>
    <definedName name="SE03_" localSheetId="6">#REF!</definedName>
    <definedName name="SE03_" localSheetId="8">#REF!</definedName>
    <definedName name="SE03_">#REF!</definedName>
    <definedName name="SE03_C" localSheetId="4">#REF!</definedName>
    <definedName name="SE03_C" localSheetId="5">#REF!</definedName>
    <definedName name="SE03_C" localSheetId="2">#REF!</definedName>
    <definedName name="SE03_C" localSheetId="6">#REF!</definedName>
    <definedName name="SE03_C" localSheetId="8">#REF!</definedName>
    <definedName name="SE03_C">#REF!</definedName>
    <definedName name="SE04_" localSheetId="4">#REF!</definedName>
    <definedName name="SE04_" localSheetId="5">#REF!</definedName>
    <definedName name="SE04_" localSheetId="2">#REF!</definedName>
    <definedName name="SE04_" localSheetId="6">#REF!</definedName>
    <definedName name="SE04_" localSheetId="8">#REF!</definedName>
    <definedName name="SE04_">#REF!</definedName>
    <definedName name="SE04_C" localSheetId="4">#REF!</definedName>
    <definedName name="SE04_C" localSheetId="5">#REF!</definedName>
    <definedName name="SE04_C" localSheetId="2">#REF!</definedName>
    <definedName name="SE04_C" localSheetId="6">#REF!</definedName>
    <definedName name="SE04_C" localSheetId="8">#REF!</definedName>
    <definedName name="SE04_C">#REF!</definedName>
    <definedName name="SE04_COMP" localSheetId="4">#REF!</definedName>
    <definedName name="SE04_COMP" localSheetId="5">#REF!</definedName>
    <definedName name="SE04_COMP" localSheetId="2">#REF!</definedName>
    <definedName name="SE04_COMP" localSheetId="6">#REF!</definedName>
    <definedName name="SE04_COMP" localSheetId="8">#REF!</definedName>
    <definedName name="SE04_COMP">#REF!</definedName>
    <definedName name="SE05_" localSheetId="4">#REF!</definedName>
    <definedName name="SE05_" localSheetId="5">#REF!</definedName>
    <definedName name="SE05_" localSheetId="2">#REF!</definedName>
    <definedName name="SE05_" localSheetId="6">#REF!</definedName>
    <definedName name="SE05_" localSheetId="8">#REF!</definedName>
    <definedName name="SE05_">#REF!</definedName>
    <definedName name="SE05_C" localSheetId="4">#REF!</definedName>
    <definedName name="SE05_C" localSheetId="5">#REF!</definedName>
    <definedName name="SE05_C" localSheetId="2">#REF!</definedName>
    <definedName name="SE05_C" localSheetId="6">#REF!</definedName>
    <definedName name="SE05_C" localSheetId="8">#REF!</definedName>
    <definedName name="SE05_C">#REF!</definedName>
    <definedName name="SE06_" localSheetId="4">#REF!</definedName>
    <definedName name="SE06_" localSheetId="5">#REF!</definedName>
    <definedName name="SE06_" localSheetId="2">#REF!</definedName>
    <definedName name="SE06_" localSheetId="6">#REF!</definedName>
    <definedName name="SE06_" localSheetId="8">#REF!</definedName>
    <definedName name="SE06_">#REF!</definedName>
    <definedName name="SE06_C" localSheetId="4">#REF!</definedName>
    <definedName name="SE06_C" localSheetId="5">#REF!</definedName>
    <definedName name="SE06_C" localSheetId="2">#REF!</definedName>
    <definedName name="SE06_C" localSheetId="6">#REF!</definedName>
    <definedName name="SE06_C" localSheetId="8">#REF!</definedName>
    <definedName name="SE06_C">#REF!</definedName>
    <definedName name="SE06_COMP" localSheetId="4">#REF!</definedName>
    <definedName name="SE06_COMP" localSheetId="5">#REF!</definedName>
    <definedName name="SE06_COMP" localSheetId="2">#REF!</definedName>
    <definedName name="SE06_COMP" localSheetId="6">#REF!</definedName>
    <definedName name="SE06_COMP" localSheetId="8">#REF!</definedName>
    <definedName name="SE06_COMP">#REF!</definedName>
    <definedName name="SE07_" localSheetId="4">#REF!</definedName>
    <definedName name="SE07_" localSheetId="5">#REF!</definedName>
    <definedName name="SE07_" localSheetId="2">#REF!</definedName>
    <definedName name="SE07_" localSheetId="6">#REF!</definedName>
    <definedName name="SE07_" localSheetId="8">#REF!</definedName>
    <definedName name="SE07_">#REF!</definedName>
    <definedName name="SE07_C" localSheetId="4">#REF!</definedName>
    <definedName name="SE07_C" localSheetId="5">#REF!</definedName>
    <definedName name="SE07_C" localSheetId="2">#REF!</definedName>
    <definedName name="SE07_C" localSheetId="6">#REF!</definedName>
    <definedName name="SE07_C" localSheetId="8">#REF!</definedName>
    <definedName name="SE07_C">#REF!</definedName>
    <definedName name="SE08_" localSheetId="4">#REF!</definedName>
    <definedName name="SE08_" localSheetId="5">#REF!</definedName>
    <definedName name="SE08_" localSheetId="2">#REF!</definedName>
    <definedName name="SE08_" localSheetId="6">#REF!</definedName>
    <definedName name="SE08_" localSheetId="8">#REF!</definedName>
    <definedName name="SE08_">#REF!</definedName>
    <definedName name="SE09_" localSheetId="4">#REF!</definedName>
    <definedName name="SE09_" localSheetId="5">#REF!</definedName>
    <definedName name="SE09_" localSheetId="2">#REF!</definedName>
    <definedName name="SE09_" localSheetId="6">#REF!</definedName>
    <definedName name="SE09_" localSheetId="8">#REF!</definedName>
    <definedName name="SE09_">#REF!</definedName>
    <definedName name="SE09_C" localSheetId="4">#REF!</definedName>
    <definedName name="SE09_C" localSheetId="5">#REF!</definedName>
    <definedName name="SE09_C" localSheetId="2">#REF!</definedName>
    <definedName name="SE09_C" localSheetId="6">#REF!</definedName>
    <definedName name="SE09_C" localSheetId="8">#REF!</definedName>
    <definedName name="SE09_C">#REF!</definedName>
    <definedName name="SE10_" localSheetId="4">#REF!</definedName>
    <definedName name="SE10_" localSheetId="5">#REF!</definedName>
    <definedName name="SE10_" localSheetId="2">#REF!</definedName>
    <definedName name="SE10_" localSheetId="6">#REF!</definedName>
    <definedName name="SE10_" localSheetId="8">#REF!</definedName>
    <definedName name="SE10_">#REF!</definedName>
    <definedName name="SE10_C" localSheetId="4">#REF!</definedName>
    <definedName name="SE10_C" localSheetId="5">#REF!</definedName>
    <definedName name="SE10_C" localSheetId="2">#REF!</definedName>
    <definedName name="SE10_C" localSheetId="6">#REF!</definedName>
    <definedName name="SE10_C" localSheetId="8">#REF!</definedName>
    <definedName name="SE10_C">#REF!</definedName>
    <definedName name="SE10_COMP" localSheetId="4">#REF!</definedName>
    <definedName name="SE10_COMP" localSheetId="5">#REF!</definedName>
    <definedName name="SE10_COMP" localSheetId="2">#REF!</definedName>
    <definedName name="SE10_COMP" localSheetId="6">#REF!</definedName>
    <definedName name="SE10_COMP" localSheetId="8">#REF!</definedName>
    <definedName name="SE10_COMP">#REF!</definedName>
    <definedName name="SE11_" localSheetId="4">#REF!</definedName>
    <definedName name="SE11_" localSheetId="5">#REF!</definedName>
    <definedName name="SE11_" localSheetId="2">#REF!</definedName>
    <definedName name="SE11_" localSheetId="6">#REF!</definedName>
    <definedName name="SE11_" localSheetId="8">#REF!</definedName>
    <definedName name="SE11_">#REF!</definedName>
    <definedName name="SE11_C" localSheetId="4">#REF!</definedName>
    <definedName name="SE11_C" localSheetId="5">#REF!</definedName>
    <definedName name="SE11_C" localSheetId="2">#REF!</definedName>
    <definedName name="SE11_C" localSheetId="6">#REF!</definedName>
    <definedName name="SE11_C" localSheetId="8">#REF!</definedName>
    <definedName name="SE11_C">#REF!</definedName>
    <definedName name="SE12_" localSheetId="4">#REF!</definedName>
    <definedName name="SE12_" localSheetId="5">#REF!</definedName>
    <definedName name="SE12_" localSheetId="2">#REF!</definedName>
    <definedName name="SE12_" localSheetId="6">#REF!</definedName>
    <definedName name="SE12_" localSheetId="8">#REF!</definedName>
    <definedName name="SE12_">#REF!</definedName>
    <definedName name="SE12__" localSheetId="4">#REF!</definedName>
    <definedName name="SE12__" localSheetId="5">#REF!</definedName>
    <definedName name="SE12__" localSheetId="2">#REF!</definedName>
    <definedName name="SE12__" localSheetId="6">#REF!</definedName>
    <definedName name="SE12__" localSheetId="8">#REF!</definedName>
    <definedName name="SE12__">#REF!</definedName>
    <definedName name="SE12_C" localSheetId="4">#REF!</definedName>
    <definedName name="SE12_C" localSheetId="5">#REF!</definedName>
    <definedName name="SE12_C" localSheetId="2">#REF!</definedName>
    <definedName name="SE12_C" localSheetId="6">#REF!</definedName>
    <definedName name="SE12_C" localSheetId="8">#REF!</definedName>
    <definedName name="SE12_C">#REF!</definedName>
    <definedName name="SE12_COMP" localSheetId="4">#REF!</definedName>
    <definedName name="SE12_COMP" localSheetId="5">#REF!</definedName>
    <definedName name="SE12_COMP" localSheetId="2">#REF!</definedName>
    <definedName name="SE12_COMP" localSheetId="6">#REF!</definedName>
    <definedName name="SE12_COMP" localSheetId="8">#REF!</definedName>
    <definedName name="SE12_COMP">#REF!</definedName>
    <definedName name="SE13_" localSheetId="4">#REF!</definedName>
    <definedName name="SE13_" localSheetId="5">#REF!</definedName>
    <definedName name="SE13_" localSheetId="2">#REF!</definedName>
    <definedName name="SE13_" localSheetId="6">#REF!</definedName>
    <definedName name="SE13_" localSheetId="8">#REF!</definedName>
    <definedName name="SE13_">#REF!</definedName>
    <definedName name="se13__" localSheetId="4">#REF!</definedName>
    <definedName name="se13__" localSheetId="5">#REF!</definedName>
    <definedName name="se13__" localSheetId="2">#REF!</definedName>
    <definedName name="se13__" localSheetId="6">#REF!</definedName>
    <definedName name="se13__" localSheetId="8">#REF!</definedName>
    <definedName name="se13__">#REF!</definedName>
    <definedName name="SE13_C" localSheetId="4">#REF!</definedName>
    <definedName name="SE13_C" localSheetId="5">#REF!</definedName>
    <definedName name="SE13_C" localSheetId="2">#REF!</definedName>
    <definedName name="SE13_C" localSheetId="6">#REF!</definedName>
    <definedName name="SE13_C" localSheetId="8">#REF!</definedName>
    <definedName name="SE13_C">#REF!</definedName>
    <definedName name="SE13_COMP" localSheetId="4">#REF!</definedName>
    <definedName name="SE13_COMP" localSheetId="5">#REF!</definedName>
    <definedName name="SE13_COMP" localSheetId="2">#REF!</definedName>
    <definedName name="SE13_COMP" localSheetId="6">#REF!</definedName>
    <definedName name="SE13_COMP" localSheetId="8">#REF!</definedName>
    <definedName name="SE13_COMP">#REF!</definedName>
    <definedName name="SE14_" localSheetId="4">#REF!</definedName>
    <definedName name="SE14_" localSheetId="5">#REF!</definedName>
    <definedName name="SE14_" localSheetId="2">#REF!</definedName>
    <definedName name="SE14_" localSheetId="6">#REF!</definedName>
    <definedName name="SE14_" localSheetId="8">#REF!</definedName>
    <definedName name="SE14_">#REF!</definedName>
    <definedName name="SE14_C" localSheetId="4">#REF!</definedName>
    <definedName name="SE14_C" localSheetId="5">#REF!</definedName>
    <definedName name="SE14_C" localSheetId="2">#REF!</definedName>
    <definedName name="SE14_C" localSheetId="6">#REF!</definedName>
    <definedName name="SE14_C" localSheetId="8">#REF!</definedName>
    <definedName name="SE14_C">#REF!</definedName>
    <definedName name="SE15_" localSheetId="4">#REF!</definedName>
    <definedName name="SE15_" localSheetId="5">#REF!</definedName>
    <definedName name="SE15_" localSheetId="2">#REF!</definedName>
    <definedName name="SE15_" localSheetId="6">#REF!</definedName>
    <definedName name="SE15_" localSheetId="8">#REF!</definedName>
    <definedName name="SE15_">#REF!</definedName>
    <definedName name="SE15_C" localSheetId="4">#REF!</definedName>
    <definedName name="SE15_C" localSheetId="5">#REF!</definedName>
    <definedName name="SE15_C" localSheetId="2">#REF!</definedName>
    <definedName name="SE15_C" localSheetId="6">#REF!</definedName>
    <definedName name="SE15_C" localSheetId="8">#REF!</definedName>
    <definedName name="SE15_C">#REF!</definedName>
    <definedName name="SE15_COMP" localSheetId="4">#REF!</definedName>
    <definedName name="SE15_COMP" localSheetId="5">#REF!</definedName>
    <definedName name="SE15_COMP" localSheetId="2">#REF!</definedName>
    <definedName name="SE15_COMP" localSheetId="6">#REF!</definedName>
    <definedName name="SE15_COMP" localSheetId="8">#REF!</definedName>
    <definedName name="SE15_COMP">#REF!</definedName>
    <definedName name="SE16_" localSheetId="4">#REF!</definedName>
    <definedName name="SE16_" localSheetId="5">#REF!</definedName>
    <definedName name="SE16_" localSheetId="2">#REF!</definedName>
    <definedName name="SE16_" localSheetId="6">#REF!</definedName>
    <definedName name="SE16_" localSheetId="8">#REF!</definedName>
    <definedName name="SE16_">#REF!</definedName>
    <definedName name="SE16_C" localSheetId="4">#REF!</definedName>
    <definedName name="SE16_C" localSheetId="5">#REF!</definedName>
    <definedName name="SE16_C" localSheetId="2">#REF!</definedName>
    <definedName name="SE16_C" localSheetId="6">#REF!</definedName>
    <definedName name="SE16_C" localSheetId="8">#REF!</definedName>
    <definedName name="SE16_C">#REF!</definedName>
    <definedName name="SE17_" localSheetId="4">#REF!</definedName>
    <definedName name="SE17_" localSheetId="5">#REF!</definedName>
    <definedName name="SE17_" localSheetId="2">#REF!</definedName>
    <definedName name="SE17_" localSheetId="6">#REF!</definedName>
    <definedName name="SE17_" localSheetId="8">#REF!</definedName>
    <definedName name="SE17_">#REF!</definedName>
    <definedName name="SE17__" localSheetId="4">#REF!</definedName>
    <definedName name="SE17__" localSheetId="5">#REF!</definedName>
    <definedName name="SE17__" localSheetId="2">#REF!</definedName>
    <definedName name="SE17__" localSheetId="6">#REF!</definedName>
    <definedName name="SE17__" localSheetId="8">#REF!</definedName>
    <definedName name="SE17__">#REF!</definedName>
    <definedName name="SE17_C" localSheetId="4">#REF!</definedName>
    <definedName name="SE17_C" localSheetId="5">#REF!</definedName>
    <definedName name="SE17_C" localSheetId="2">#REF!</definedName>
    <definedName name="SE17_C" localSheetId="6">#REF!</definedName>
    <definedName name="SE17_C" localSheetId="8">#REF!</definedName>
    <definedName name="SE17_C">#REF!</definedName>
    <definedName name="SE18_" localSheetId="4">#REF!</definedName>
    <definedName name="SE18_" localSheetId="5">#REF!</definedName>
    <definedName name="SE18_" localSheetId="2">#REF!</definedName>
    <definedName name="SE18_" localSheetId="6">#REF!</definedName>
    <definedName name="SE18_" localSheetId="8">#REF!</definedName>
    <definedName name="SE18_">#REF!</definedName>
    <definedName name="SE18__" localSheetId="4">#REF!</definedName>
    <definedName name="SE18__" localSheetId="5">#REF!</definedName>
    <definedName name="SE18__" localSheetId="2">#REF!</definedName>
    <definedName name="SE18__" localSheetId="6">#REF!</definedName>
    <definedName name="SE18__" localSheetId="8">#REF!</definedName>
    <definedName name="SE18__">#REF!</definedName>
    <definedName name="SE18_C" localSheetId="4">#REF!</definedName>
    <definedName name="SE18_C" localSheetId="5">#REF!</definedName>
    <definedName name="SE18_C" localSheetId="2">#REF!</definedName>
    <definedName name="SE18_C" localSheetId="6">#REF!</definedName>
    <definedName name="SE18_C" localSheetId="8">#REF!</definedName>
    <definedName name="SE18_C">#REF!</definedName>
    <definedName name="SE19_" localSheetId="4">#REF!</definedName>
    <definedName name="SE19_" localSheetId="5">#REF!</definedName>
    <definedName name="SE19_" localSheetId="2">#REF!</definedName>
    <definedName name="SE19_" localSheetId="6">#REF!</definedName>
    <definedName name="SE19_" localSheetId="8">#REF!</definedName>
    <definedName name="SE19_">#REF!</definedName>
    <definedName name="SE19__" localSheetId="4">#REF!</definedName>
    <definedName name="SE19__" localSheetId="5">#REF!</definedName>
    <definedName name="SE19__" localSheetId="2">#REF!</definedName>
    <definedName name="SE19__" localSheetId="6">#REF!</definedName>
    <definedName name="SE19__" localSheetId="8">#REF!</definedName>
    <definedName name="SE19__">#REF!</definedName>
    <definedName name="SE19_C" localSheetId="4">#REF!</definedName>
    <definedName name="SE19_C" localSheetId="5">#REF!</definedName>
    <definedName name="SE19_C" localSheetId="2">#REF!</definedName>
    <definedName name="SE19_C" localSheetId="6">#REF!</definedName>
    <definedName name="SE19_C" localSheetId="8">#REF!</definedName>
    <definedName name="SE19_C">#REF!</definedName>
    <definedName name="SE20_" localSheetId="4">#REF!</definedName>
    <definedName name="SE20_" localSheetId="5">#REF!</definedName>
    <definedName name="SE20_" localSheetId="2">#REF!</definedName>
    <definedName name="SE20_" localSheetId="6">#REF!</definedName>
    <definedName name="SE20_" localSheetId="8">#REF!</definedName>
    <definedName name="SE20_">#REF!</definedName>
    <definedName name="SE20__" localSheetId="4">#REF!</definedName>
    <definedName name="SE20__" localSheetId="5">#REF!</definedName>
    <definedName name="SE20__" localSheetId="2">#REF!</definedName>
    <definedName name="SE20__" localSheetId="6">#REF!</definedName>
    <definedName name="SE20__" localSheetId="8">#REF!</definedName>
    <definedName name="SE20__">#REF!</definedName>
    <definedName name="SE20_C" localSheetId="4">#REF!</definedName>
    <definedName name="SE20_C" localSheetId="5">#REF!</definedName>
    <definedName name="SE20_C" localSheetId="2">#REF!</definedName>
    <definedName name="SE20_C" localSheetId="6">#REF!</definedName>
    <definedName name="SE20_C" localSheetId="8">#REF!</definedName>
    <definedName name="SE20_C">#REF!</definedName>
    <definedName name="SE20_COMP" localSheetId="4">#REF!</definedName>
    <definedName name="SE20_COMP" localSheetId="5">#REF!</definedName>
    <definedName name="SE20_COMP" localSheetId="2">#REF!</definedName>
    <definedName name="SE20_COMP" localSheetId="6">#REF!</definedName>
    <definedName name="SE20_COMP" localSheetId="8">#REF!</definedName>
    <definedName name="SE20_COMP">#REF!</definedName>
    <definedName name="SE21_" localSheetId="4">#REF!</definedName>
    <definedName name="SE21_" localSheetId="5">#REF!</definedName>
    <definedName name="SE21_" localSheetId="2">#REF!</definedName>
    <definedName name="SE21_" localSheetId="6">#REF!</definedName>
    <definedName name="SE21_" localSheetId="8">#REF!</definedName>
    <definedName name="SE21_">#REF!</definedName>
    <definedName name="SE21__" localSheetId="4">#REF!</definedName>
    <definedName name="SE21__" localSheetId="5">#REF!</definedName>
    <definedName name="SE21__" localSheetId="2">#REF!</definedName>
    <definedName name="SE21__" localSheetId="6">#REF!</definedName>
    <definedName name="SE21__" localSheetId="8">#REF!</definedName>
    <definedName name="SE21__">#REF!</definedName>
    <definedName name="SE21_C" localSheetId="4">#REF!</definedName>
    <definedName name="SE21_C" localSheetId="5">#REF!</definedName>
    <definedName name="SE21_C" localSheetId="2">#REF!</definedName>
    <definedName name="SE21_C" localSheetId="6">#REF!</definedName>
    <definedName name="SE21_C" localSheetId="8">#REF!</definedName>
    <definedName name="SE21_C">#REF!</definedName>
    <definedName name="SE22_" localSheetId="4">#REF!</definedName>
    <definedName name="SE22_" localSheetId="5">#REF!</definedName>
    <definedName name="SE22_" localSheetId="2">#REF!</definedName>
    <definedName name="SE22_" localSheetId="6">#REF!</definedName>
    <definedName name="SE22_" localSheetId="8">#REF!</definedName>
    <definedName name="SE22_">#REF!</definedName>
    <definedName name="SE22__" localSheetId="4">#REF!</definedName>
    <definedName name="SE22__" localSheetId="5">#REF!</definedName>
    <definedName name="SE22__" localSheetId="2">#REF!</definedName>
    <definedName name="SE22__" localSheetId="6">#REF!</definedName>
    <definedName name="SE22__" localSheetId="8">#REF!</definedName>
    <definedName name="SE22__">#REF!</definedName>
    <definedName name="SE22_COMP" localSheetId="4">#REF!</definedName>
    <definedName name="SE22_COMP" localSheetId="5">#REF!</definedName>
    <definedName name="SE22_COMP" localSheetId="2">#REF!</definedName>
    <definedName name="SE22_COMP" localSheetId="6">#REF!</definedName>
    <definedName name="SE22_COMP" localSheetId="8">#REF!</definedName>
    <definedName name="SE22_COMP">#REF!</definedName>
    <definedName name="SE23_" localSheetId="4">#REF!</definedName>
    <definedName name="SE23_" localSheetId="5">#REF!</definedName>
    <definedName name="SE23_" localSheetId="2">#REF!</definedName>
    <definedName name="SE23_" localSheetId="6">#REF!</definedName>
    <definedName name="SE23_" localSheetId="8">#REF!</definedName>
    <definedName name="SE23_">#REF!</definedName>
    <definedName name="SE23__" localSheetId="4">#REF!</definedName>
    <definedName name="SE23__" localSheetId="5">#REF!</definedName>
    <definedName name="SE23__" localSheetId="2">#REF!</definedName>
    <definedName name="SE23__" localSheetId="6">#REF!</definedName>
    <definedName name="SE23__" localSheetId="8">#REF!</definedName>
    <definedName name="SE23__">#REF!</definedName>
    <definedName name="SE23_C" localSheetId="4">#REF!</definedName>
    <definedName name="SE23_C" localSheetId="5">#REF!</definedName>
    <definedName name="SE23_C" localSheetId="2">#REF!</definedName>
    <definedName name="SE23_C" localSheetId="6">#REF!</definedName>
    <definedName name="SE23_C" localSheetId="8">#REF!</definedName>
    <definedName name="SE23_C">#REF!</definedName>
    <definedName name="SE24_" localSheetId="4">#REF!</definedName>
    <definedName name="SE24_" localSheetId="5">#REF!</definedName>
    <definedName name="SE24_" localSheetId="2">#REF!</definedName>
    <definedName name="SE24_" localSheetId="6">#REF!</definedName>
    <definedName name="SE24_" localSheetId="8">#REF!</definedName>
    <definedName name="SE24_">#REF!</definedName>
    <definedName name="SE24_C" localSheetId="4">#REF!</definedName>
    <definedName name="SE24_C" localSheetId="5">#REF!</definedName>
    <definedName name="SE24_C" localSheetId="2">#REF!</definedName>
    <definedName name="SE24_C" localSheetId="6">#REF!</definedName>
    <definedName name="SE24_C" localSheetId="8">#REF!</definedName>
    <definedName name="SE24_C">#REF!</definedName>
    <definedName name="SE25_" localSheetId="4">#REF!</definedName>
    <definedName name="SE25_" localSheetId="5">#REF!</definedName>
    <definedName name="SE25_" localSheetId="2">#REF!</definedName>
    <definedName name="SE25_" localSheetId="6">#REF!</definedName>
    <definedName name="SE25_" localSheetId="8">#REF!</definedName>
    <definedName name="SE25_">#REF!</definedName>
    <definedName name="SE25_C" localSheetId="4">#REF!</definedName>
    <definedName name="SE25_C" localSheetId="5">#REF!</definedName>
    <definedName name="SE25_C" localSheetId="2">#REF!</definedName>
    <definedName name="SE25_C" localSheetId="6">#REF!</definedName>
    <definedName name="SE25_C" localSheetId="8">#REF!</definedName>
    <definedName name="SE25_C">#REF!</definedName>
    <definedName name="SE26_" localSheetId="4">#REF!</definedName>
    <definedName name="SE26_" localSheetId="5">#REF!</definedName>
    <definedName name="SE26_" localSheetId="2">#REF!</definedName>
    <definedName name="SE26_" localSheetId="6">#REF!</definedName>
    <definedName name="SE26_" localSheetId="8">#REF!</definedName>
    <definedName name="SE26_">#REF!</definedName>
    <definedName name="SE26_C" localSheetId="4">#REF!</definedName>
    <definedName name="SE26_C" localSheetId="5">#REF!</definedName>
    <definedName name="SE26_C" localSheetId="2">#REF!</definedName>
    <definedName name="SE26_C" localSheetId="6">#REF!</definedName>
    <definedName name="SE26_C" localSheetId="8">#REF!</definedName>
    <definedName name="SE26_C">#REF!</definedName>
    <definedName name="SE26_COMP" localSheetId="4">#REF!</definedName>
    <definedName name="SE26_COMP" localSheetId="5">#REF!</definedName>
    <definedName name="SE26_COMP" localSheetId="2">#REF!</definedName>
    <definedName name="SE26_COMP" localSheetId="6">#REF!</definedName>
    <definedName name="SE26_COMP" localSheetId="8">#REF!</definedName>
    <definedName name="SE26_COMP">#REF!</definedName>
    <definedName name="SE27_" localSheetId="4">#REF!</definedName>
    <definedName name="SE27_" localSheetId="5">#REF!</definedName>
    <definedName name="SE27_" localSheetId="2">#REF!</definedName>
    <definedName name="SE27_" localSheetId="6">#REF!</definedName>
    <definedName name="SE27_" localSheetId="8">#REF!</definedName>
    <definedName name="SE27_">#REF!</definedName>
    <definedName name="SE27_C" localSheetId="4">#REF!</definedName>
    <definedName name="SE27_C" localSheetId="5">#REF!</definedName>
    <definedName name="SE27_C" localSheetId="2">#REF!</definedName>
    <definedName name="SE27_C" localSheetId="6">#REF!</definedName>
    <definedName name="SE27_C" localSheetId="8">#REF!</definedName>
    <definedName name="SE27_C">#REF!</definedName>
    <definedName name="SE28_" localSheetId="4">#REF!</definedName>
    <definedName name="SE28_" localSheetId="5">#REF!</definedName>
    <definedName name="SE28_" localSheetId="2">#REF!</definedName>
    <definedName name="SE28_" localSheetId="6">#REF!</definedName>
    <definedName name="SE28_" localSheetId="8">#REF!</definedName>
    <definedName name="SE28_">#REF!</definedName>
    <definedName name="SE28_C" localSheetId="4">#REF!</definedName>
    <definedName name="SE28_C" localSheetId="5">#REF!</definedName>
    <definedName name="SE28_C" localSheetId="2">#REF!</definedName>
    <definedName name="SE28_C" localSheetId="6">#REF!</definedName>
    <definedName name="SE28_C" localSheetId="8">#REF!</definedName>
    <definedName name="SE28_C">#REF!</definedName>
    <definedName name="SE28_COMP" localSheetId="4">#REF!</definedName>
    <definedName name="SE28_COMP" localSheetId="5">#REF!</definedName>
    <definedName name="SE28_COMP" localSheetId="2">#REF!</definedName>
    <definedName name="SE28_COMP" localSheetId="6">#REF!</definedName>
    <definedName name="SE28_COMP" localSheetId="8">#REF!</definedName>
    <definedName name="SE28_COMP">#REF!</definedName>
    <definedName name="SE29_" localSheetId="4">#REF!</definedName>
    <definedName name="SE29_" localSheetId="5">#REF!</definedName>
    <definedName name="SE29_" localSheetId="2">#REF!</definedName>
    <definedName name="SE29_" localSheetId="6">#REF!</definedName>
    <definedName name="SE29_" localSheetId="8">#REF!</definedName>
    <definedName name="SE29_">#REF!</definedName>
    <definedName name="SE29_C" localSheetId="4">#REF!</definedName>
    <definedName name="SE29_C" localSheetId="5">#REF!</definedName>
    <definedName name="SE29_C" localSheetId="2">#REF!</definedName>
    <definedName name="SE29_C" localSheetId="6">#REF!</definedName>
    <definedName name="SE29_C" localSheetId="8">#REF!</definedName>
    <definedName name="SE29_C">#REF!</definedName>
    <definedName name="SE29_COMP" localSheetId="4">#REF!</definedName>
    <definedName name="SE29_COMP" localSheetId="5">#REF!</definedName>
    <definedName name="SE29_COMP" localSheetId="2">#REF!</definedName>
    <definedName name="SE29_COMP" localSheetId="6">#REF!</definedName>
    <definedName name="SE29_COMP" localSheetId="8">#REF!</definedName>
    <definedName name="SE29_COMP">#REF!</definedName>
    <definedName name="SE30_" localSheetId="4">#REF!</definedName>
    <definedName name="SE30_" localSheetId="5">#REF!</definedName>
    <definedName name="SE30_" localSheetId="2">#REF!</definedName>
    <definedName name="SE30_" localSheetId="6">#REF!</definedName>
    <definedName name="SE30_" localSheetId="8">#REF!</definedName>
    <definedName name="SE30_">#REF!</definedName>
    <definedName name="SE30_C" localSheetId="4">#REF!</definedName>
    <definedName name="SE30_C" localSheetId="5">#REF!</definedName>
    <definedName name="SE30_C" localSheetId="2">#REF!</definedName>
    <definedName name="SE30_C" localSheetId="6">#REF!</definedName>
    <definedName name="SE30_C" localSheetId="8">#REF!</definedName>
    <definedName name="SE30_C">#REF!</definedName>
    <definedName name="SE30_COMP" localSheetId="4">#REF!</definedName>
    <definedName name="SE30_COMP" localSheetId="5">#REF!</definedName>
    <definedName name="SE30_COMP" localSheetId="2">#REF!</definedName>
    <definedName name="SE30_COMP" localSheetId="6">#REF!</definedName>
    <definedName name="SE30_COMP" localSheetId="8">#REF!</definedName>
    <definedName name="SE30_COMP">#REF!</definedName>
    <definedName name="SE31_" localSheetId="4">#REF!</definedName>
    <definedName name="SE31_" localSheetId="5">#REF!</definedName>
    <definedName name="SE31_" localSheetId="2">#REF!</definedName>
    <definedName name="SE31_" localSheetId="6">#REF!</definedName>
    <definedName name="SE31_" localSheetId="8">#REF!</definedName>
    <definedName name="SE31_">#REF!</definedName>
    <definedName name="SE31_C" localSheetId="4">#REF!</definedName>
    <definedName name="SE31_C" localSheetId="5">#REF!</definedName>
    <definedName name="SE31_C" localSheetId="2">#REF!</definedName>
    <definedName name="SE31_C" localSheetId="6">#REF!</definedName>
    <definedName name="SE31_C" localSheetId="8">#REF!</definedName>
    <definedName name="SE31_C">#REF!</definedName>
    <definedName name="SE31_COMP" localSheetId="4">#REF!</definedName>
    <definedName name="SE31_COMP" localSheetId="5">#REF!</definedName>
    <definedName name="SE31_COMP" localSheetId="2">#REF!</definedName>
    <definedName name="SE31_COMP" localSheetId="6">#REF!</definedName>
    <definedName name="SE31_COMP" localSheetId="8">#REF!</definedName>
    <definedName name="SE31_COMP">#REF!</definedName>
    <definedName name="SE32_" localSheetId="4">#REF!</definedName>
    <definedName name="SE32_" localSheetId="5">#REF!</definedName>
    <definedName name="SE32_" localSheetId="2">#REF!</definedName>
    <definedName name="SE32_" localSheetId="6">#REF!</definedName>
    <definedName name="SE32_" localSheetId="8">#REF!</definedName>
    <definedName name="SE32_">#REF!</definedName>
    <definedName name="SE32_C" localSheetId="4">#REF!</definedName>
    <definedName name="SE32_C" localSheetId="5">#REF!</definedName>
    <definedName name="SE32_C" localSheetId="2">#REF!</definedName>
    <definedName name="SE32_C" localSheetId="6">#REF!</definedName>
    <definedName name="SE32_C" localSheetId="8">#REF!</definedName>
    <definedName name="SE32_C">#REF!</definedName>
    <definedName name="SE32_COMP" localSheetId="4">#REF!</definedName>
    <definedName name="SE32_COMP" localSheetId="5">#REF!</definedName>
    <definedName name="SE32_COMP" localSheetId="2">#REF!</definedName>
    <definedName name="SE32_COMP" localSheetId="6">#REF!</definedName>
    <definedName name="SE32_COMP" localSheetId="8">#REF!</definedName>
    <definedName name="SE32_COMP">#REF!</definedName>
    <definedName name="SE33_" localSheetId="4">#REF!</definedName>
    <definedName name="SE33_" localSheetId="5">#REF!</definedName>
    <definedName name="SE33_" localSheetId="2">#REF!</definedName>
    <definedName name="SE33_" localSheetId="6">#REF!</definedName>
    <definedName name="SE33_" localSheetId="8">#REF!</definedName>
    <definedName name="SE33_">#REF!</definedName>
    <definedName name="SE33_C" localSheetId="4">#REF!</definedName>
    <definedName name="SE33_C" localSheetId="5">#REF!</definedName>
    <definedName name="SE33_C" localSheetId="2">#REF!</definedName>
    <definedName name="SE33_C" localSheetId="6">#REF!</definedName>
    <definedName name="SE33_C" localSheetId="8">#REF!</definedName>
    <definedName name="SE33_C">#REF!</definedName>
    <definedName name="SE33_COMP" localSheetId="4">#REF!</definedName>
    <definedName name="SE33_COMP" localSheetId="5">#REF!</definedName>
    <definedName name="SE33_COMP" localSheetId="2">#REF!</definedName>
    <definedName name="SE33_COMP" localSheetId="6">#REF!</definedName>
    <definedName name="SE33_COMP" localSheetId="8">#REF!</definedName>
    <definedName name="SE33_COMP">#REF!</definedName>
    <definedName name="SE34_" localSheetId="4">#REF!</definedName>
    <definedName name="SE34_" localSheetId="5">#REF!</definedName>
    <definedName name="SE34_" localSheetId="2">#REF!</definedName>
    <definedName name="SE34_" localSheetId="6">#REF!</definedName>
    <definedName name="SE34_" localSheetId="8">#REF!</definedName>
    <definedName name="SE34_">#REF!</definedName>
    <definedName name="SE34__" localSheetId="4">#REF!</definedName>
    <definedName name="SE34__" localSheetId="5">#REF!</definedName>
    <definedName name="SE34__" localSheetId="2">#REF!</definedName>
    <definedName name="SE34__" localSheetId="6">#REF!</definedName>
    <definedName name="SE34__" localSheetId="8">#REF!</definedName>
    <definedName name="SE34__">#REF!</definedName>
    <definedName name="SE34_COMP" localSheetId="4">#REF!</definedName>
    <definedName name="SE34_COMP" localSheetId="5">#REF!</definedName>
    <definedName name="SE34_COMP" localSheetId="2">#REF!</definedName>
    <definedName name="SE34_COMP" localSheetId="6">#REF!</definedName>
    <definedName name="SE34_COMP" localSheetId="8">#REF!</definedName>
    <definedName name="SE34_COMP">#REF!</definedName>
    <definedName name="SE35_" localSheetId="4">#REF!</definedName>
    <definedName name="SE35_" localSheetId="5">#REF!</definedName>
    <definedName name="SE35_" localSheetId="2">#REF!</definedName>
    <definedName name="SE35_" localSheetId="6">#REF!</definedName>
    <definedName name="SE35_" localSheetId="8">#REF!</definedName>
    <definedName name="SE35_">#REF!</definedName>
    <definedName name="SE35__" localSheetId="4">#REF!</definedName>
    <definedName name="SE35__" localSheetId="5">#REF!</definedName>
    <definedName name="SE35__" localSheetId="2">#REF!</definedName>
    <definedName name="SE35__" localSheetId="6">#REF!</definedName>
    <definedName name="SE35__" localSheetId="8">#REF!</definedName>
    <definedName name="SE35__">#REF!</definedName>
    <definedName name="SE35_C" localSheetId="4">#REF!</definedName>
    <definedName name="SE35_C" localSheetId="5">#REF!</definedName>
    <definedName name="SE35_C" localSheetId="2">#REF!</definedName>
    <definedName name="SE35_C" localSheetId="6">#REF!</definedName>
    <definedName name="SE35_C" localSheetId="8">#REF!</definedName>
    <definedName name="SE35_C">#REF!</definedName>
    <definedName name="SE35_COMP" localSheetId="4">#REF!</definedName>
    <definedName name="SE35_COMP" localSheetId="5">#REF!</definedName>
    <definedName name="SE35_COMP" localSheetId="2">#REF!</definedName>
    <definedName name="SE35_COMP" localSheetId="6">#REF!</definedName>
    <definedName name="SE35_COMP" localSheetId="8">#REF!</definedName>
    <definedName name="SE35_COMP">#REF!</definedName>
    <definedName name="SE36_" localSheetId="4">#REF!</definedName>
    <definedName name="SE36_" localSheetId="5">#REF!</definedName>
    <definedName name="SE36_" localSheetId="2">#REF!</definedName>
    <definedName name="SE36_" localSheetId="6">#REF!</definedName>
    <definedName name="SE36_" localSheetId="8">#REF!</definedName>
    <definedName name="SE36_">#REF!</definedName>
    <definedName name="SE36__" localSheetId="4">#REF!</definedName>
    <definedName name="SE36__" localSheetId="5">#REF!</definedName>
    <definedName name="SE36__" localSheetId="2">#REF!</definedName>
    <definedName name="SE36__" localSheetId="6">#REF!</definedName>
    <definedName name="SE36__" localSheetId="8">#REF!</definedName>
    <definedName name="SE36__">#REF!</definedName>
    <definedName name="SE36_C" localSheetId="4">#REF!</definedName>
    <definedName name="SE36_C" localSheetId="5">#REF!</definedName>
    <definedName name="SE36_C" localSheetId="2">#REF!</definedName>
    <definedName name="SE36_C" localSheetId="6">#REF!</definedName>
    <definedName name="SE36_C" localSheetId="8">#REF!</definedName>
    <definedName name="SE36_C">#REF!</definedName>
    <definedName name="SE36_COMP" localSheetId="4">#REF!</definedName>
    <definedName name="SE36_COMP" localSheetId="5">#REF!</definedName>
    <definedName name="SE36_COMP" localSheetId="2">#REF!</definedName>
    <definedName name="SE36_COMP" localSheetId="6">#REF!</definedName>
    <definedName name="SE36_COMP" localSheetId="8">#REF!</definedName>
    <definedName name="SE36_COMP">#REF!</definedName>
    <definedName name="SE37_" localSheetId="4">#REF!</definedName>
    <definedName name="SE37_" localSheetId="5">#REF!</definedName>
    <definedName name="SE37_" localSheetId="2">#REF!</definedName>
    <definedName name="SE37_" localSheetId="6">#REF!</definedName>
    <definedName name="SE37_" localSheetId="8">#REF!</definedName>
    <definedName name="SE37_">#REF!</definedName>
    <definedName name="SE37__" localSheetId="4">#REF!</definedName>
    <definedName name="SE37__" localSheetId="5">#REF!</definedName>
    <definedName name="SE37__" localSheetId="2">#REF!</definedName>
    <definedName name="SE37__" localSheetId="6">#REF!</definedName>
    <definedName name="SE37__" localSheetId="8">#REF!</definedName>
    <definedName name="SE37__">#REF!</definedName>
    <definedName name="SE37_C" localSheetId="4">#REF!</definedName>
    <definedName name="SE37_C" localSheetId="5">#REF!</definedName>
    <definedName name="SE37_C" localSheetId="2">#REF!</definedName>
    <definedName name="SE37_C" localSheetId="6">#REF!</definedName>
    <definedName name="SE37_C" localSheetId="8">#REF!</definedName>
    <definedName name="SE37_C">#REF!</definedName>
    <definedName name="SE37_COMP" localSheetId="4">#REF!</definedName>
    <definedName name="SE37_COMP" localSheetId="5">#REF!</definedName>
    <definedName name="SE37_COMP" localSheetId="2">#REF!</definedName>
    <definedName name="SE37_COMP" localSheetId="6">#REF!</definedName>
    <definedName name="SE37_COMP" localSheetId="8">#REF!</definedName>
    <definedName name="SE37_COMP">#REF!</definedName>
    <definedName name="SE38_" localSheetId="4">#REF!</definedName>
    <definedName name="SE38_" localSheetId="5">#REF!</definedName>
    <definedName name="SE38_" localSheetId="2">#REF!</definedName>
    <definedName name="SE38_" localSheetId="6">#REF!</definedName>
    <definedName name="SE38_" localSheetId="8">#REF!</definedName>
    <definedName name="SE38_">#REF!</definedName>
    <definedName name="SE38__" localSheetId="4">#REF!</definedName>
    <definedName name="SE38__" localSheetId="5">#REF!</definedName>
    <definedName name="SE38__" localSheetId="2">#REF!</definedName>
    <definedName name="SE38__" localSheetId="6">#REF!</definedName>
    <definedName name="SE38__" localSheetId="8">#REF!</definedName>
    <definedName name="SE38__">#REF!</definedName>
    <definedName name="SE38_C" localSheetId="4">#REF!</definedName>
    <definedName name="SE38_C" localSheetId="5">#REF!</definedName>
    <definedName name="SE38_C" localSheetId="2">#REF!</definedName>
    <definedName name="SE38_C" localSheetId="6">#REF!</definedName>
    <definedName name="SE38_C" localSheetId="8">#REF!</definedName>
    <definedName name="SE38_C">#REF!</definedName>
    <definedName name="SE38_COMP" localSheetId="4">#REF!</definedName>
    <definedName name="SE38_COMP" localSheetId="5">#REF!</definedName>
    <definedName name="SE38_COMP" localSheetId="2">#REF!</definedName>
    <definedName name="SE38_COMP" localSheetId="6">#REF!</definedName>
    <definedName name="SE38_COMP" localSheetId="8">#REF!</definedName>
    <definedName name="SE38_COMP">#REF!</definedName>
    <definedName name="SE39_" localSheetId="4">#REF!</definedName>
    <definedName name="SE39_" localSheetId="5">#REF!</definedName>
    <definedName name="SE39_" localSheetId="2">#REF!</definedName>
    <definedName name="SE39_" localSheetId="6">#REF!</definedName>
    <definedName name="SE39_" localSheetId="8">#REF!</definedName>
    <definedName name="SE39_">#REF!</definedName>
    <definedName name="SE39_C" localSheetId="4">#REF!</definedName>
    <definedName name="SE39_C" localSheetId="5">#REF!</definedName>
    <definedName name="SE39_C" localSheetId="2">#REF!</definedName>
    <definedName name="SE39_C" localSheetId="6">#REF!</definedName>
    <definedName name="SE39_C" localSheetId="8">#REF!</definedName>
    <definedName name="SE39_C">#REF!</definedName>
    <definedName name="SE39_COMP" localSheetId="4">#REF!</definedName>
    <definedName name="SE39_COMP" localSheetId="5">#REF!</definedName>
    <definedName name="SE39_COMP" localSheetId="2">#REF!</definedName>
    <definedName name="SE39_COMP" localSheetId="6">#REF!</definedName>
    <definedName name="SE39_COMP" localSheetId="8">#REF!</definedName>
    <definedName name="SE39_COMP">#REF!</definedName>
    <definedName name="SE40_" localSheetId="4">#REF!</definedName>
    <definedName name="SE40_" localSheetId="5">#REF!</definedName>
    <definedName name="SE40_" localSheetId="2">#REF!</definedName>
    <definedName name="SE40_" localSheetId="6">#REF!</definedName>
    <definedName name="SE40_" localSheetId="8">#REF!</definedName>
    <definedName name="SE40_">#REF!</definedName>
    <definedName name="SE40_C" localSheetId="4">#REF!</definedName>
    <definedName name="SE40_C" localSheetId="5">#REF!</definedName>
    <definedName name="SE40_C" localSheetId="2">#REF!</definedName>
    <definedName name="SE40_C" localSheetId="6">#REF!</definedName>
    <definedName name="SE40_C" localSheetId="8">#REF!</definedName>
    <definedName name="SE40_C">#REF!</definedName>
    <definedName name="SE40_COMP" localSheetId="4">#REF!</definedName>
    <definedName name="SE40_COMP" localSheetId="5">#REF!</definedName>
    <definedName name="SE40_COMP" localSheetId="2">#REF!</definedName>
    <definedName name="SE40_COMP" localSheetId="6">#REF!</definedName>
    <definedName name="SE40_COMP" localSheetId="8">#REF!</definedName>
    <definedName name="SE40_COMP">#REF!</definedName>
    <definedName name="SE41_" localSheetId="4">#REF!</definedName>
    <definedName name="SE41_" localSheetId="5">#REF!</definedName>
    <definedName name="SE41_" localSheetId="2">#REF!</definedName>
    <definedName name="SE41_" localSheetId="6">#REF!</definedName>
    <definedName name="SE41_" localSheetId="8">#REF!</definedName>
    <definedName name="SE41_">#REF!</definedName>
    <definedName name="SE41_C" localSheetId="4">#REF!</definedName>
    <definedName name="SE41_C" localSheetId="5">#REF!</definedName>
    <definedName name="SE41_C" localSheetId="2">#REF!</definedName>
    <definedName name="SE41_C" localSheetId="6">#REF!</definedName>
    <definedName name="SE41_C" localSheetId="8">#REF!</definedName>
    <definedName name="SE41_C">#REF!</definedName>
    <definedName name="SE41_COMP" localSheetId="4">#REF!</definedName>
    <definedName name="SE41_COMP" localSheetId="5">#REF!</definedName>
    <definedName name="SE41_COMP" localSheetId="2">#REF!</definedName>
    <definedName name="SE41_COMP" localSheetId="6">#REF!</definedName>
    <definedName name="SE41_COMP" localSheetId="8">#REF!</definedName>
    <definedName name="SE41_COMP">#REF!</definedName>
    <definedName name="SE42_" localSheetId="4">#REF!</definedName>
    <definedName name="SE42_" localSheetId="5">#REF!</definedName>
    <definedName name="SE42_" localSheetId="2">#REF!</definedName>
    <definedName name="SE42_" localSheetId="6">#REF!</definedName>
    <definedName name="SE42_" localSheetId="8">#REF!</definedName>
    <definedName name="SE42_">#REF!</definedName>
    <definedName name="SE42_C" localSheetId="4">#REF!</definedName>
    <definedName name="SE42_C" localSheetId="5">#REF!</definedName>
    <definedName name="SE42_C" localSheetId="2">#REF!</definedName>
    <definedName name="SE42_C" localSheetId="6">#REF!</definedName>
    <definedName name="SE42_C" localSheetId="8">#REF!</definedName>
    <definedName name="SE42_C">#REF!</definedName>
    <definedName name="SE42_COMP" localSheetId="4">#REF!</definedName>
    <definedName name="SE42_COMP" localSheetId="5">#REF!</definedName>
    <definedName name="SE42_COMP" localSheetId="2">#REF!</definedName>
    <definedName name="SE42_COMP" localSheetId="6">#REF!</definedName>
    <definedName name="SE42_COMP" localSheetId="8">#REF!</definedName>
    <definedName name="SE42_COMP">#REF!</definedName>
    <definedName name="SE43_" localSheetId="4">#REF!</definedName>
    <definedName name="SE43_" localSheetId="5">#REF!</definedName>
    <definedName name="SE43_" localSheetId="2">#REF!</definedName>
    <definedName name="SE43_" localSheetId="6">#REF!</definedName>
    <definedName name="SE43_" localSheetId="8">#REF!</definedName>
    <definedName name="SE43_">#REF!</definedName>
    <definedName name="SE43_C" localSheetId="4">#REF!</definedName>
    <definedName name="SE43_C" localSheetId="5">#REF!</definedName>
    <definedName name="SE43_C" localSheetId="2">#REF!</definedName>
    <definedName name="SE43_C" localSheetId="6">#REF!</definedName>
    <definedName name="SE43_C" localSheetId="8">#REF!</definedName>
    <definedName name="SE43_C">#REF!</definedName>
    <definedName name="SE43_COMP" localSheetId="4">#REF!</definedName>
    <definedName name="SE43_COMP" localSheetId="5">#REF!</definedName>
    <definedName name="SE43_COMP" localSheetId="2">#REF!</definedName>
    <definedName name="SE43_COMP" localSheetId="6">#REF!</definedName>
    <definedName name="SE43_COMP" localSheetId="8">#REF!</definedName>
    <definedName name="SE43_COMP">#REF!</definedName>
    <definedName name="SE44_" localSheetId="4">#REF!</definedName>
    <definedName name="SE44_" localSheetId="5">#REF!</definedName>
    <definedName name="SE44_" localSheetId="2">#REF!</definedName>
    <definedName name="SE44_" localSheetId="6">#REF!</definedName>
    <definedName name="SE44_" localSheetId="8">#REF!</definedName>
    <definedName name="SE44_">#REF!</definedName>
    <definedName name="SE44_C" localSheetId="4">#REF!</definedName>
    <definedName name="SE44_C" localSheetId="5">#REF!</definedName>
    <definedName name="SE44_C" localSheetId="2">#REF!</definedName>
    <definedName name="SE44_C" localSheetId="6">#REF!</definedName>
    <definedName name="SE44_C" localSheetId="8">#REF!</definedName>
    <definedName name="SE44_C">#REF!</definedName>
    <definedName name="SE44_COMP" localSheetId="4">#REF!</definedName>
    <definedName name="SE44_COMP" localSheetId="5">#REF!</definedName>
    <definedName name="SE44_COMP" localSheetId="2">#REF!</definedName>
    <definedName name="SE44_COMP" localSheetId="6">#REF!</definedName>
    <definedName name="SE44_COMP" localSheetId="8">#REF!</definedName>
    <definedName name="SE44_COMP">#REF!</definedName>
    <definedName name="SE45_" localSheetId="4">#REF!</definedName>
    <definedName name="SE45_" localSheetId="5">#REF!</definedName>
    <definedName name="SE45_" localSheetId="2">#REF!</definedName>
    <definedName name="SE45_" localSheetId="6">#REF!</definedName>
    <definedName name="SE45_" localSheetId="8">#REF!</definedName>
    <definedName name="SE45_">#REF!</definedName>
    <definedName name="SE45_C" localSheetId="4">#REF!</definedName>
    <definedName name="SE45_C" localSheetId="5">#REF!</definedName>
    <definedName name="SE45_C" localSheetId="2">#REF!</definedName>
    <definedName name="SE45_C" localSheetId="6">#REF!</definedName>
    <definedName name="SE45_C" localSheetId="8">#REF!</definedName>
    <definedName name="SE45_C">#REF!</definedName>
    <definedName name="SE45_COMP" localSheetId="4">#REF!</definedName>
    <definedName name="SE45_COMP" localSheetId="5">#REF!</definedName>
    <definedName name="SE45_COMP" localSheetId="2">#REF!</definedName>
    <definedName name="SE45_COMP" localSheetId="6">#REF!</definedName>
    <definedName name="SE45_COMP" localSheetId="8">#REF!</definedName>
    <definedName name="SE45_COMP">#REF!</definedName>
    <definedName name="SE46_" localSheetId="4">#REF!</definedName>
    <definedName name="SE46_" localSheetId="5">#REF!</definedName>
    <definedName name="SE46_" localSheetId="2">#REF!</definedName>
    <definedName name="SE46_" localSheetId="6">#REF!</definedName>
    <definedName name="SE46_" localSheetId="8">#REF!</definedName>
    <definedName name="SE46_">#REF!</definedName>
    <definedName name="SE46_C" localSheetId="4">#REF!</definedName>
    <definedName name="SE46_C" localSheetId="5">#REF!</definedName>
    <definedName name="SE46_C" localSheetId="2">#REF!</definedName>
    <definedName name="SE46_C" localSheetId="6">#REF!</definedName>
    <definedName name="SE46_C" localSheetId="8">#REF!</definedName>
    <definedName name="SE46_C">#REF!</definedName>
    <definedName name="SE46_COMP" localSheetId="4">#REF!</definedName>
    <definedName name="SE46_COMP" localSheetId="5">#REF!</definedName>
    <definedName name="SE46_COMP" localSheetId="2">#REF!</definedName>
    <definedName name="SE46_COMP" localSheetId="6">#REF!</definedName>
    <definedName name="SE46_COMP" localSheetId="8">#REF!</definedName>
    <definedName name="SE46_COMP">#REF!</definedName>
    <definedName name="SE47_" localSheetId="4">#REF!</definedName>
    <definedName name="SE47_" localSheetId="5">#REF!</definedName>
    <definedName name="SE47_" localSheetId="2">#REF!</definedName>
    <definedName name="SE47_" localSheetId="6">#REF!</definedName>
    <definedName name="SE47_" localSheetId="8">#REF!</definedName>
    <definedName name="SE47_">#REF!</definedName>
    <definedName name="SE47_C" localSheetId="4">#REF!</definedName>
    <definedName name="SE47_C" localSheetId="5">#REF!</definedName>
    <definedName name="SE47_C" localSheetId="2">#REF!</definedName>
    <definedName name="SE47_C" localSheetId="6">#REF!</definedName>
    <definedName name="SE47_C" localSheetId="8">#REF!</definedName>
    <definedName name="SE47_C">#REF!</definedName>
    <definedName name="SE47_COMP" localSheetId="4">#REF!</definedName>
    <definedName name="SE47_COMP" localSheetId="5">#REF!</definedName>
    <definedName name="SE47_COMP" localSheetId="2">#REF!</definedName>
    <definedName name="SE47_COMP" localSheetId="6">#REF!</definedName>
    <definedName name="SE47_COMP" localSheetId="8">#REF!</definedName>
    <definedName name="SE47_COMP">#REF!</definedName>
    <definedName name="SE48_" localSheetId="4">#REF!</definedName>
    <definedName name="SE48_" localSheetId="5">#REF!</definedName>
    <definedName name="SE48_" localSheetId="2">#REF!</definedName>
    <definedName name="SE48_" localSheetId="6">#REF!</definedName>
    <definedName name="SE48_" localSheetId="8">#REF!</definedName>
    <definedName name="SE48_">#REF!</definedName>
    <definedName name="SE48_C" localSheetId="4">#REF!</definedName>
    <definedName name="SE48_C" localSheetId="5">#REF!</definedName>
    <definedName name="SE48_C" localSheetId="2">#REF!</definedName>
    <definedName name="SE48_C" localSheetId="6">#REF!</definedName>
    <definedName name="SE48_C" localSheetId="8">#REF!</definedName>
    <definedName name="SE48_C">#REF!</definedName>
    <definedName name="SE48_COMP" localSheetId="4">#REF!</definedName>
    <definedName name="SE48_COMP" localSheetId="5">#REF!</definedName>
    <definedName name="SE48_COMP" localSheetId="2">#REF!</definedName>
    <definedName name="SE48_COMP" localSheetId="6">#REF!</definedName>
    <definedName name="SE48_COMP" localSheetId="8">#REF!</definedName>
    <definedName name="SE48_COMP">#REF!</definedName>
    <definedName name="SE49_" localSheetId="4">#REF!</definedName>
    <definedName name="SE49_" localSheetId="5">#REF!</definedName>
    <definedName name="SE49_" localSheetId="2">#REF!</definedName>
    <definedName name="SE49_" localSheetId="6">#REF!</definedName>
    <definedName name="SE49_" localSheetId="8">#REF!</definedName>
    <definedName name="SE49_">#REF!</definedName>
    <definedName name="SE49_C" localSheetId="4">#REF!</definedName>
    <definedName name="SE49_C" localSheetId="5">#REF!</definedName>
    <definedName name="SE49_C" localSheetId="2">#REF!</definedName>
    <definedName name="SE49_C" localSheetId="6">#REF!</definedName>
    <definedName name="SE49_C" localSheetId="8">#REF!</definedName>
    <definedName name="SE49_C">#REF!</definedName>
    <definedName name="SE49_COMP" localSheetId="4">#REF!</definedName>
    <definedName name="SE49_COMP" localSheetId="5">#REF!</definedName>
    <definedName name="SE49_COMP" localSheetId="2">#REF!</definedName>
    <definedName name="SE49_COMP" localSheetId="6">#REF!</definedName>
    <definedName name="SE49_COMP" localSheetId="8">#REF!</definedName>
    <definedName name="SE49_COMP">#REF!</definedName>
    <definedName name="SE50_" localSheetId="4">#REF!</definedName>
    <definedName name="SE50_" localSheetId="5">#REF!</definedName>
    <definedName name="SE50_" localSheetId="2">#REF!</definedName>
    <definedName name="SE50_" localSheetId="6">#REF!</definedName>
    <definedName name="SE50_" localSheetId="8">#REF!</definedName>
    <definedName name="SE50_">#REF!</definedName>
    <definedName name="SE50_C" localSheetId="4">#REF!</definedName>
    <definedName name="SE50_C" localSheetId="5">#REF!</definedName>
    <definedName name="SE50_C" localSheetId="2">#REF!</definedName>
    <definedName name="SE50_C" localSheetId="6">#REF!</definedName>
    <definedName name="SE50_C" localSheetId="8">#REF!</definedName>
    <definedName name="SE50_C">#REF!</definedName>
    <definedName name="SE50_COMP" localSheetId="4">#REF!</definedName>
    <definedName name="SE50_COMP" localSheetId="5">#REF!</definedName>
    <definedName name="SE50_COMP" localSheetId="2">#REF!</definedName>
    <definedName name="SE50_COMP" localSheetId="6">#REF!</definedName>
    <definedName name="SE50_COMP" localSheetId="8">#REF!</definedName>
    <definedName name="SE50_COMP">#REF!</definedName>
    <definedName name="SE51_" localSheetId="4">#REF!</definedName>
    <definedName name="SE51_" localSheetId="5">#REF!</definedName>
    <definedName name="SE51_" localSheetId="2">#REF!</definedName>
    <definedName name="SE51_" localSheetId="6">#REF!</definedName>
    <definedName name="SE51_" localSheetId="8">#REF!</definedName>
    <definedName name="SE51_">#REF!</definedName>
    <definedName name="SE51_C" localSheetId="4">#REF!</definedName>
    <definedName name="SE51_C" localSheetId="5">#REF!</definedName>
    <definedName name="SE51_C" localSheetId="2">#REF!</definedName>
    <definedName name="SE51_C" localSheetId="6">#REF!</definedName>
    <definedName name="SE51_C" localSheetId="8">#REF!</definedName>
    <definedName name="SE51_C">#REF!</definedName>
    <definedName name="SE52_" localSheetId="4">#REF!</definedName>
    <definedName name="SE52_" localSheetId="5">#REF!</definedName>
    <definedName name="SE52_" localSheetId="2">#REF!</definedName>
    <definedName name="SE52_" localSheetId="6">#REF!</definedName>
    <definedName name="SE52_" localSheetId="8">#REF!</definedName>
    <definedName name="SE52_">#REF!</definedName>
    <definedName name="SE52_C" localSheetId="4">#REF!</definedName>
    <definedName name="SE52_C" localSheetId="5">#REF!</definedName>
    <definedName name="SE52_C" localSheetId="2">#REF!</definedName>
    <definedName name="SE52_C" localSheetId="6">#REF!</definedName>
    <definedName name="SE52_C" localSheetId="8">#REF!</definedName>
    <definedName name="SE52_C">#REF!</definedName>
    <definedName name="SE53_" localSheetId="4">#REF!</definedName>
    <definedName name="SE53_" localSheetId="5">#REF!</definedName>
    <definedName name="SE53_" localSheetId="2">#REF!</definedName>
    <definedName name="SE53_" localSheetId="6">#REF!</definedName>
    <definedName name="SE53_" localSheetId="8">#REF!</definedName>
    <definedName name="SE53_">#REF!</definedName>
    <definedName name="SE53_C" localSheetId="4">#REF!</definedName>
    <definedName name="SE53_C" localSheetId="5">#REF!</definedName>
    <definedName name="SE53_C" localSheetId="2">#REF!</definedName>
    <definedName name="SE53_C" localSheetId="6">#REF!</definedName>
    <definedName name="SE53_C" localSheetId="8">#REF!</definedName>
    <definedName name="SE53_C">#REF!</definedName>
    <definedName name="SE54_" localSheetId="4">#REF!</definedName>
    <definedName name="SE54_" localSheetId="5">#REF!</definedName>
    <definedName name="SE54_" localSheetId="2">#REF!</definedName>
    <definedName name="SE54_" localSheetId="6">#REF!</definedName>
    <definedName name="SE54_" localSheetId="8">#REF!</definedName>
    <definedName name="SE54_">#REF!</definedName>
    <definedName name="SE54_C" localSheetId="4">#REF!</definedName>
    <definedName name="SE54_C" localSheetId="5">#REF!</definedName>
    <definedName name="SE54_C" localSheetId="2">#REF!</definedName>
    <definedName name="SE54_C" localSheetId="6">#REF!</definedName>
    <definedName name="SE54_C" localSheetId="8">#REF!</definedName>
    <definedName name="SE54_C">#REF!</definedName>
    <definedName name="SE55_" localSheetId="4">#REF!</definedName>
    <definedName name="SE55_" localSheetId="5">#REF!</definedName>
    <definedName name="SE55_" localSheetId="2">#REF!</definedName>
    <definedName name="SE55_" localSheetId="6">#REF!</definedName>
    <definedName name="SE55_" localSheetId="8">#REF!</definedName>
    <definedName name="SE55_">#REF!</definedName>
    <definedName name="SE55_C" localSheetId="4">#REF!</definedName>
    <definedName name="SE55_C" localSheetId="5">#REF!</definedName>
    <definedName name="SE55_C" localSheetId="2">#REF!</definedName>
    <definedName name="SE55_C" localSheetId="6">#REF!</definedName>
    <definedName name="SE55_C" localSheetId="8">#REF!</definedName>
    <definedName name="SE55_C">#REF!</definedName>
    <definedName name="SE56_" localSheetId="4">#REF!</definedName>
    <definedName name="SE56_" localSheetId="5">#REF!</definedName>
    <definedName name="SE56_" localSheetId="2">#REF!</definedName>
    <definedName name="SE56_" localSheetId="6">#REF!</definedName>
    <definedName name="SE56_" localSheetId="8">#REF!</definedName>
    <definedName name="SE56_">#REF!</definedName>
    <definedName name="SE56__" localSheetId="4">#REF!</definedName>
    <definedName name="SE56__" localSheetId="5">#REF!</definedName>
    <definedName name="SE56__" localSheetId="2">#REF!</definedName>
    <definedName name="SE56__" localSheetId="6">#REF!</definedName>
    <definedName name="SE56__" localSheetId="8">#REF!</definedName>
    <definedName name="SE56__">#REF!</definedName>
    <definedName name="SE56_C" localSheetId="4">#REF!</definedName>
    <definedName name="SE56_C" localSheetId="5">#REF!</definedName>
    <definedName name="SE56_C" localSheetId="2">#REF!</definedName>
    <definedName name="SE56_C" localSheetId="6">#REF!</definedName>
    <definedName name="SE56_C" localSheetId="8">#REF!</definedName>
    <definedName name="SE56_C">#REF!</definedName>
    <definedName name="SE57_" localSheetId="4">#REF!</definedName>
    <definedName name="SE57_" localSheetId="5">#REF!</definedName>
    <definedName name="SE57_" localSheetId="2">#REF!</definedName>
    <definedName name="SE57_" localSheetId="6">#REF!</definedName>
    <definedName name="SE57_" localSheetId="8">#REF!</definedName>
    <definedName name="SE57_">#REF!</definedName>
    <definedName name="SE57_C" localSheetId="4">#REF!</definedName>
    <definedName name="SE57_C" localSheetId="5">#REF!</definedName>
    <definedName name="SE57_C" localSheetId="2">#REF!</definedName>
    <definedName name="SE57_C" localSheetId="6">#REF!</definedName>
    <definedName name="SE57_C" localSheetId="8">#REF!</definedName>
    <definedName name="SE57_C">#REF!</definedName>
    <definedName name="SE58_" localSheetId="4">#REF!</definedName>
    <definedName name="SE58_" localSheetId="5">#REF!</definedName>
    <definedName name="SE58_" localSheetId="2">#REF!</definedName>
    <definedName name="SE58_" localSheetId="6">#REF!</definedName>
    <definedName name="SE58_" localSheetId="8">#REF!</definedName>
    <definedName name="SE58_">#REF!</definedName>
    <definedName name="SE58__" localSheetId="4">#REF!</definedName>
    <definedName name="SE58__" localSheetId="5">#REF!</definedName>
    <definedName name="SE58__" localSheetId="2">#REF!</definedName>
    <definedName name="SE58__" localSheetId="6">#REF!</definedName>
    <definedName name="SE58__" localSheetId="8">#REF!</definedName>
    <definedName name="SE58__">#REF!</definedName>
    <definedName name="SE58_C" localSheetId="4">#REF!</definedName>
    <definedName name="SE58_C" localSheetId="5">#REF!</definedName>
    <definedName name="SE58_C" localSheetId="2">#REF!</definedName>
    <definedName name="SE58_C" localSheetId="6">#REF!</definedName>
    <definedName name="SE58_C" localSheetId="8">#REF!</definedName>
    <definedName name="SE58_C">#REF!</definedName>
    <definedName name="SE58_comp" localSheetId="4">#REF!</definedName>
    <definedName name="SE58_comp" localSheetId="5">#REF!</definedName>
    <definedName name="SE58_comp" localSheetId="2">#REF!</definedName>
    <definedName name="SE58_comp" localSheetId="6">#REF!</definedName>
    <definedName name="SE58_comp" localSheetId="8">#REF!</definedName>
    <definedName name="SE58_comp">#REF!</definedName>
    <definedName name="SE59_" localSheetId="4">#REF!</definedName>
    <definedName name="SE59_" localSheetId="5">#REF!</definedName>
    <definedName name="SE59_" localSheetId="2">#REF!</definedName>
    <definedName name="SE59_" localSheetId="6">#REF!</definedName>
    <definedName name="SE59_" localSheetId="8">#REF!</definedName>
    <definedName name="SE59_">#REF!</definedName>
    <definedName name="SE59_C" localSheetId="4">#REF!</definedName>
    <definedName name="SE59_C" localSheetId="5">#REF!</definedName>
    <definedName name="SE59_C" localSheetId="2">#REF!</definedName>
    <definedName name="SE59_C" localSheetId="6">#REF!</definedName>
    <definedName name="SE59_C" localSheetId="8">#REF!</definedName>
    <definedName name="SE59_C">#REF!</definedName>
    <definedName name="SE59_COMP" localSheetId="4">#REF!</definedName>
    <definedName name="SE59_COMP" localSheetId="5">#REF!</definedName>
    <definedName name="SE59_COMP" localSheetId="2">#REF!</definedName>
    <definedName name="SE59_COMP" localSheetId="6">#REF!</definedName>
    <definedName name="SE59_COMP" localSheetId="8">#REF!</definedName>
    <definedName name="SE59_COMP">#REF!</definedName>
    <definedName name="SE60_" localSheetId="4">#REF!</definedName>
    <definedName name="SE60_" localSheetId="5">#REF!</definedName>
    <definedName name="SE60_" localSheetId="2">#REF!</definedName>
    <definedName name="SE60_" localSheetId="6">#REF!</definedName>
    <definedName name="SE60_" localSheetId="8">#REF!</definedName>
    <definedName name="SE60_">#REF!</definedName>
    <definedName name="SE60__" localSheetId="4">#REF!</definedName>
    <definedName name="SE60__" localSheetId="5">#REF!</definedName>
    <definedName name="SE60__" localSheetId="2">#REF!</definedName>
    <definedName name="SE60__" localSheetId="6">#REF!</definedName>
    <definedName name="SE60__" localSheetId="8">#REF!</definedName>
    <definedName name="SE60__">#REF!</definedName>
    <definedName name="SE61_" localSheetId="4">#REF!</definedName>
    <definedName name="SE61_" localSheetId="5">#REF!</definedName>
    <definedName name="SE61_" localSheetId="2">#REF!</definedName>
    <definedName name="SE61_" localSheetId="6">#REF!</definedName>
    <definedName name="SE61_" localSheetId="8">#REF!</definedName>
    <definedName name="SE61_">#REF!</definedName>
    <definedName name="SE62_" localSheetId="4">#REF!</definedName>
    <definedName name="SE62_" localSheetId="5">#REF!</definedName>
    <definedName name="SE62_" localSheetId="2">#REF!</definedName>
    <definedName name="SE62_" localSheetId="6">#REF!</definedName>
    <definedName name="SE62_" localSheetId="8">#REF!</definedName>
    <definedName name="SE62_">#REF!</definedName>
    <definedName name="SE62_C" localSheetId="4">#REF!</definedName>
    <definedName name="SE62_C" localSheetId="5">#REF!</definedName>
    <definedName name="SE62_C" localSheetId="2">#REF!</definedName>
    <definedName name="SE62_C" localSheetId="6">#REF!</definedName>
    <definedName name="SE62_C" localSheetId="8">#REF!</definedName>
    <definedName name="SE62_C">#REF!</definedName>
    <definedName name="SE63_" localSheetId="4">#REF!</definedName>
    <definedName name="SE63_" localSheetId="5">#REF!</definedName>
    <definedName name="SE63_" localSheetId="2">#REF!</definedName>
    <definedName name="SE63_" localSheetId="6">#REF!</definedName>
    <definedName name="SE63_" localSheetId="8">#REF!</definedName>
    <definedName name="SE63_">#REF!</definedName>
    <definedName name="se65__" localSheetId="4">#REF!</definedName>
    <definedName name="se65__" localSheetId="5">#REF!</definedName>
    <definedName name="se65__" localSheetId="2">#REF!</definedName>
    <definedName name="se65__" localSheetId="6">#REF!</definedName>
    <definedName name="se65__" localSheetId="8">#REF!</definedName>
    <definedName name="se65__">#REF!</definedName>
    <definedName name="SE67_" localSheetId="4">#REF!</definedName>
    <definedName name="SE67_" localSheetId="5">#REF!</definedName>
    <definedName name="SE67_" localSheetId="2">#REF!</definedName>
    <definedName name="SE67_" localSheetId="6">#REF!</definedName>
    <definedName name="SE67_" localSheetId="8">#REF!</definedName>
    <definedName name="SE67_">#REF!</definedName>
    <definedName name="SE68_" localSheetId="4">#REF!</definedName>
    <definedName name="SE68_" localSheetId="5">#REF!</definedName>
    <definedName name="SE68_" localSheetId="2">#REF!</definedName>
    <definedName name="SE68_" localSheetId="6">#REF!</definedName>
    <definedName name="SE68_" localSheetId="8">#REF!</definedName>
    <definedName name="SE68_">#REF!</definedName>
    <definedName name="SE692_" localSheetId="4">#REF!</definedName>
    <definedName name="SE692_" localSheetId="5">#REF!</definedName>
    <definedName name="SE692_" localSheetId="2">#REF!</definedName>
    <definedName name="SE692_" localSheetId="6">#REF!</definedName>
    <definedName name="SE692_" localSheetId="8">#REF!</definedName>
    <definedName name="SE692_">#REF!</definedName>
    <definedName name="SE72_C" localSheetId="4">#REF!</definedName>
    <definedName name="SE72_C" localSheetId="5">#REF!</definedName>
    <definedName name="SE72_C" localSheetId="2">#REF!</definedName>
    <definedName name="SE72_C" localSheetId="6">#REF!</definedName>
    <definedName name="SE72_C" localSheetId="8">#REF!</definedName>
    <definedName name="SE72_C">#REF!</definedName>
    <definedName name="SE74_" localSheetId="4">#REF!</definedName>
    <definedName name="SE74_" localSheetId="5">#REF!</definedName>
    <definedName name="SE74_" localSheetId="2">#REF!</definedName>
    <definedName name="SE74_" localSheetId="6">#REF!</definedName>
    <definedName name="SE74_" localSheetId="8">#REF!</definedName>
    <definedName name="SE74_">#REF!</definedName>
    <definedName name="SE75_" localSheetId="4">#REF!</definedName>
    <definedName name="SE75_" localSheetId="5">#REF!</definedName>
    <definedName name="SE75_" localSheetId="2">#REF!</definedName>
    <definedName name="SE75_" localSheetId="6">#REF!</definedName>
    <definedName name="SE75_" localSheetId="8">#REF!</definedName>
    <definedName name="SE75_">#REF!</definedName>
    <definedName name="SE76_" localSheetId="4">#REF!</definedName>
    <definedName name="SE76_" localSheetId="5">#REF!</definedName>
    <definedName name="SE76_" localSheetId="2">#REF!</definedName>
    <definedName name="SE76_" localSheetId="6">#REF!</definedName>
    <definedName name="SE76_" localSheetId="8">#REF!</definedName>
    <definedName name="SE76_">#REF!</definedName>
    <definedName name="SE77_C" localSheetId="4">#REF!</definedName>
    <definedName name="SE77_C" localSheetId="5">#REF!</definedName>
    <definedName name="SE77_C" localSheetId="2">#REF!</definedName>
    <definedName name="SE77_C" localSheetId="6">#REF!</definedName>
    <definedName name="SE77_C" localSheetId="8">#REF!</definedName>
    <definedName name="SE77_C">#REF!</definedName>
    <definedName name="SE78_" localSheetId="4">#REF!</definedName>
    <definedName name="SE78_" localSheetId="5">#REF!</definedName>
    <definedName name="SE78_" localSheetId="2">#REF!</definedName>
    <definedName name="SE78_" localSheetId="6">#REF!</definedName>
    <definedName name="SE78_" localSheetId="8">#REF!</definedName>
    <definedName name="SE78_">#REF!</definedName>
    <definedName name="SE79_" localSheetId="4">#REF!</definedName>
    <definedName name="SE79_" localSheetId="5">#REF!</definedName>
    <definedName name="SE79_" localSheetId="2">#REF!</definedName>
    <definedName name="SE79_" localSheetId="6">#REF!</definedName>
    <definedName name="SE79_" localSheetId="8">#REF!</definedName>
    <definedName name="SE79_">#REF!</definedName>
    <definedName name="SE80_" localSheetId="4">#REF!</definedName>
    <definedName name="SE80_" localSheetId="5">#REF!</definedName>
    <definedName name="SE80_" localSheetId="2">#REF!</definedName>
    <definedName name="SE80_" localSheetId="6">#REF!</definedName>
    <definedName name="SE80_" localSheetId="8">#REF!</definedName>
    <definedName name="SE80_">#REF!</definedName>
    <definedName name="SE81_" localSheetId="4">#REF!</definedName>
    <definedName name="SE81_" localSheetId="5">#REF!</definedName>
    <definedName name="SE81_" localSheetId="2">#REF!</definedName>
    <definedName name="SE81_" localSheetId="6">#REF!</definedName>
    <definedName name="SE81_" localSheetId="8">#REF!</definedName>
    <definedName name="SE81_">#REF!</definedName>
    <definedName name="SE82_" localSheetId="4">#REF!</definedName>
    <definedName name="SE82_" localSheetId="5">#REF!</definedName>
    <definedName name="SE82_" localSheetId="2">#REF!</definedName>
    <definedName name="SE82_" localSheetId="6">#REF!</definedName>
    <definedName name="SE82_" localSheetId="8">#REF!</definedName>
    <definedName name="SE82_">#REF!</definedName>
    <definedName name="SE83_" localSheetId="4">#REF!</definedName>
    <definedName name="SE83_" localSheetId="5">#REF!</definedName>
    <definedName name="SE83_" localSheetId="2">#REF!</definedName>
    <definedName name="SE83_" localSheetId="6">#REF!</definedName>
    <definedName name="SE83_" localSheetId="8">#REF!</definedName>
    <definedName name="SE83_">#REF!</definedName>
    <definedName name="SE84_" localSheetId="4">#REF!</definedName>
    <definedName name="SE84_" localSheetId="5">#REF!</definedName>
    <definedName name="SE84_" localSheetId="2">#REF!</definedName>
    <definedName name="SE84_" localSheetId="6">#REF!</definedName>
    <definedName name="SE84_" localSheetId="8">#REF!</definedName>
    <definedName name="SE84_">#REF!</definedName>
    <definedName name="SE85_" localSheetId="4">#REF!</definedName>
    <definedName name="SE85_" localSheetId="5">#REF!</definedName>
    <definedName name="SE85_" localSheetId="2">#REF!</definedName>
    <definedName name="SE85_" localSheetId="6">#REF!</definedName>
    <definedName name="SE85_" localSheetId="8">#REF!</definedName>
    <definedName name="SE85_">#REF!</definedName>
    <definedName name="SE86_" localSheetId="4">#REF!</definedName>
    <definedName name="SE86_" localSheetId="5">#REF!</definedName>
    <definedName name="SE86_" localSheetId="2">#REF!</definedName>
    <definedName name="SE86_" localSheetId="6">#REF!</definedName>
    <definedName name="SE86_" localSheetId="8">#REF!</definedName>
    <definedName name="SE86_">#REF!</definedName>
    <definedName name="SE87_" localSheetId="4">#REF!</definedName>
    <definedName name="SE87_" localSheetId="5">#REF!</definedName>
    <definedName name="SE87_" localSheetId="2">#REF!</definedName>
    <definedName name="SE87_" localSheetId="6">#REF!</definedName>
    <definedName name="SE87_" localSheetId="8">#REF!</definedName>
    <definedName name="SE87_">#REF!</definedName>
    <definedName name="SE88_" localSheetId="4">#REF!</definedName>
    <definedName name="SE88_" localSheetId="5">#REF!</definedName>
    <definedName name="SE88_" localSheetId="2">#REF!</definedName>
    <definedName name="SE88_" localSheetId="6">#REF!</definedName>
    <definedName name="SE88_" localSheetId="8">#REF!</definedName>
    <definedName name="SE88_">#REF!</definedName>
    <definedName name="SE89_" localSheetId="4">#REF!</definedName>
    <definedName name="SE89_" localSheetId="5">#REF!</definedName>
    <definedName name="SE89_" localSheetId="2">#REF!</definedName>
    <definedName name="SE89_" localSheetId="6">#REF!</definedName>
    <definedName name="SE89_" localSheetId="8">#REF!</definedName>
    <definedName name="SE89_">#REF!</definedName>
    <definedName name="SE90_" localSheetId="4">#REF!</definedName>
    <definedName name="SE90_" localSheetId="5">#REF!</definedName>
    <definedName name="SE90_" localSheetId="2">#REF!</definedName>
    <definedName name="SE90_" localSheetId="6">#REF!</definedName>
    <definedName name="SE90_" localSheetId="8">#REF!</definedName>
    <definedName name="SE90_">#REF!</definedName>
    <definedName name="SH01_04" localSheetId="4">#REF!</definedName>
    <definedName name="SH01_04" localSheetId="5">#REF!</definedName>
    <definedName name="SH01_04" localSheetId="2">#REF!</definedName>
    <definedName name="SH01_04" localSheetId="6">#REF!</definedName>
    <definedName name="SH01_04" localSheetId="8">#REF!</definedName>
    <definedName name="SH01_04">#REF!</definedName>
    <definedName name="SH01_C" localSheetId="4">#REF!</definedName>
    <definedName name="SH01_C" localSheetId="5">#REF!</definedName>
    <definedName name="SH01_C" localSheetId="2">#REF!</definedName>
    <definedName name="SH01_C" localSheetId="6">#REF!</definedName>
    <definedName name="SH01_C" localSheetId="8">#REF!</definedName>
    <definedName name="SH01_C">#REF!</definedName>
    <definedName name="SH01_COMP" localSheetId="4">#REF!</definedName>
    <definedName name="SH01_COMP" localSheetId="5">#REF!</definedName>
    <definedName name="SH01_COMP" localSheetId="2">#REF!</definedName>
    <definedName name="SH01_COMP" localSheetId="6">#REF!</definedName>
    <definedName name="SH01_COMP" localSheetId="8">#REF!</definedName>
    <definedName name="SH01_COMP">#REF!</definedName>
    <definedName name="SH02_C" localSheetId="4">#REF!</definedName>
    <definedName name="SH02_C" localSheetId="5">#REF!</definedName>
    <definedName name="SH02_C" localSheetId="2">#REF!</definedName>
    <definedName name="SH02_C" localSheetId="6">#REF!</definedName>
    <definedName name="SH02_C" localSheetId="8">#REF!</definedName>
    <definedName name="SH02_C">#REF!</definedName>
    <definedName name="SH02_COMP" localSheetId="4">#REF!</definedName>
    <definedName name="SH02_COMP" localSheetId="5">#REF!</definedName>
    <definedName name="SH02_COMP" localSheetId="2">#REF!</definedName>
    <definedName name="SH02_COMP" localSheetId="6">#REF!</definedName>
    <definedName name="SH02_COMP" localSheetId="8">#REF!</definedName>
    <definedName name="SH02_COMP">#REF!</definedName>
    <definedName name="SH03_C" localSheetId="4">#REF!</definedName>
    <definedName name="SH03_C" localSheetId="5">#REF!</definedName>
    <definedName name="SH03_C" localSheetId="2">#REF!</definedName>
    <definedName name="SH03_C" localSheetId="6">#REF!</definedName>
    <definedName name="SH03_C" localSheetId="8">#REF!</definedName>
    <definedName name="SH03_C">#REF!</definedName>
    <definedName name="SH03_COMP" localSheetId="4">#REF!</definedName>
    <definedName name="SH03_COMP" localSheetId="5">#REF!</definedName>
    <definedName name="SH03_COMP" localSheetId="2">#REF!</definedName>
    <definedName name="SH03_COMP" localSheetId="6">#REF!</definedName>
    <definedName name="SH03_COMP" localSheetId="8">#REF!</definedName>
    <definedName name="SH03_COMP">#REF!</definedName>
    <definedName name="SH04_C" localSheetId="4">#REF!</definedName>
    <definedName name="SH04_C" localSheetId="5">#REF!</definedName>
    <definedName name="SH04_C" localSheetId="2">#REF!</definedName>
    <definedName name="SH04_C" localSheetId="6">#REF!</definedName>
    <definedName name="SH04_C" localSheetId="8">#REF!</definedName>
    <definedName name="SH04_C">#REF!</definedName>
    <definedName name="SH04_COMP" localSheetId="4">#REF!</definedName>
    <definedName name="SH04_COMP" localSheetId="5">#REF!</definedName>
    <definedName name="SH04_COMP" localSheetId="2">#REF!</definedName>
    <definedName name="SH04_COMP" localSheetId="6">#REF!</definedName>
    <definedName name="SH04_COMP" localSheetId="8">#REF!</definedName>
    <definedName name="SH04_COMP">#REF!</definedName>
    <definedName name="SH05_" localSheetId="4">#REF!</definedName>
    <definedName name="SH05_" localSheetId="5">#REF!</definedName>
    <definedName name="SH05_" localSheetId="2">#REF!</definedName>
    <definedName name="SH05_" localSheetId="6">#REF!</definedName>
    <definedName name="SH05_" localSheetId="8">#REF!</definedName>
    <definedName name="SH05_">#REF!</definedName>
    <definedName name="SH05_06" localSheetId="4">#REF!</definedName>
    <definedName name="SH05_06" localSheetId="5">#REF!</definedName>
    <definedName name="SH05_06" localSheetId="2">#REF!</definedName>
    <definedName name="SH05_06" localSheetId="6">#REF!</definedName>
    <definedName name="SH05_06" localSheetId="8">#REF!</definedName>
    <definedName name="SH05_06">#REF!</definedName>
    <definedName name="SH05_C" localSheetId="4">#REF!</definedName>
    <definedName name="SH05_C" localSheetId="5">#REF!</definedName>
    <definedName name="SH05_C" localSheetId="2">#REF!</definedName>
    <definedName name="SH05_C" localSheetId="6">#REF!</definedName>
    <definedName name="SH05_C" localSheetId="8">#REF!</definedName>
    <definedName name="SH05_C">#REF!</definedName>
    <definedName name="SH05_COMP" localSheetId="4">#REF!</definedName>
    <definedName name="SH05_COMP" localSheetId="5">#REF!</definedName>
    <definedName name="SH05_COMP" localSheetId="2">#REF!</definedName>
    <definedName name="SH05_COMP" localSheetId="6">#REF!</definedName>
    <definedName name="SH05_COMP" localSheetId="8">#REF!</definedName>
    <definedName name="SH05_COMP">#REF!</definedName>
    <definedName name="SH06_C" localSheetId="4">#REF!</definedName>
    <definedName name="SH06_C" localSheetId="5">#REF!</definedName>
    <definedName name="SH06_C" localSheetId="2">#REF!</definedName>
    <definedName name="SH06_C" localSheetId="6">#REF!</definedName>
    <definedName name="SH06_C" localSheetId="8">#REF!</definedName>
    <definedName name="SH06_C">#REF!</definedName>
    <definedName name="SH06_COMP" localSheetId="4">#REF!</definedName>
    <definedName name="SH06_COMP" localSheetId="5">#REF!</definedName>
    <definedName name="SH06_COMP" localSheetId="2">#REF!</definedName>
    <definedName name="SH06_COMP" localSheetId="6">#REF!</definedName>
    <definedName name="SH06_COMP" localSheetId="8">#REF!</definedName>
    <definedName name="SH06_COMP">#REF!</definedName>
    <definedName name="SH07_" localSheetId="4">#REF!</definedName>
    <definedName name="SH07_" localSheetId="5">#REF!</definedName>
    <definedName name="SH07_" localSheetId="2">#REF!</definedName>
    <definedName name="SH07_" localSheetId="6">#REF!</definedName>
    <definedName name="SH07_" localSheetId="8">#REF!</definedName>
    <definedName name="SH07_">#REF!</definedName>
    <definedName name="SH07_08" localSheetId="4">#REF!</definedName>
    <definedName name="SH07_08" localSheetId="5">#REF!</definedName>
    <definedName name="SH07_08" localSheetId="2">#REF!</definedName>
    <definedName name="SH07_08" localSheetId="6">#REF!</definedName>
    <definedName name="SH07_08" localSheetId="8">#REF!</definedName>
    <definedName name="SH07_08">#REF!</definedName>
    <definedName name="SH07_COMP" localSheetId="4">#REF!</definedName>
    <definedName name="SH07_COMP" localSheetId="5">#REF!</definedName>
    <definedName name="SH07_COMP" localSheetId="2">#REF!</definedName>
    <definedName name="SH07_COMP" localSheetId="6">#REF!</definedName>
    <definedName name="SH07_COMP" localSheetId="8">#REF!</definedName>
    <definedName name="SH07_COMP">#REF!</definedName>
    <definedName name="SH08_COMP" localSheetId="4">#REF!</definedName>
    <definedName name="SH08_COMP" localSheetId="5">#REF!</definedName>
    <definedName name="SH08_COMP" localSheetId="2">#REF!</definedName>
    <definedName name="SH08_COMP" localSheetId="6">#REF!</definedName>
    <definedName name="SH08_COMP" localSheetId="8">#REF!</definedName>
    <definedName name="SH08_COMP">#REF!</definedName>
    <definedName name="SH09_" localSheetId="4">#REF!</definedName>
    <definedName name="SH09_" localSheetId="5">#REF!</definedName>
    <definedName name="SH09_" localSheetId="2">#REF!</definedName>
    <definedName name="SH09_" localSheetId="6">#REF!</definedName>
    <definedName name="SH09_" localSheetId="8">#REF!</definedName>
    <definedName name="SH09_">#REF!</definedName>
    <definedName name="SH09_10" localSheetId="4">#REF!</definedName>
    <definedName name="SH09_10" localSheetId="5">#REF!</definedName>
    <definedName name="SH09_10" localSheetId="2">#REF!</definedName>
    <definedName name="SH09_10" localSheetId="6">#REF!</definedName>
    <definedName name="SH09_10" localSheetId="8">#REF!</definedName>
    <definedName name="SH09_10">#REF!</definedName>
    <definedName name="SH09_C" localSheetId="4">#REF!</definedName>
    <definedName name="SH09_C" localSheetId="5">#REF!</definedName>
    <definedName name="SH09_C" localSheetId="2">#REF!</definedName>
    <definedName name="SH09_C" localSheetId="6">#REF!</definedName>
    <definedName name="SH09_C" localSheetId="8">#REF!</definedName>
    <definedName name="SH09_C">#REF!</definedName>
    <definedName name="SH09_COMP" localSheetId="4">#REF!</definedName>
    <definedName name="SH09_COMP" localSheetId="5">#REF!</definedName>
    <definedName name="SH09_COMP" localSheetId="2">#REF!</definedName>
    <definedName name="SH09_COMP" localSheetId="6">#REF!</definedName>
    <definedName name="SH09_COMP" localSheetId="8">#REF!</definedName>
    <definedName name="SH09_COMP">#REF!</definedName>
    <definedName name="SH10_C" localSheetId="4">#REF!</definedName>
    <definedName name="SH10_C" localSheetId="5">#REF!</definedName>
    <definedName name="SH10_C" localSheetId="2">#REF!</definedName>
    <definedName name="SH10_C" localSheetId="6">#REF!</definedName>
    <definedName name="SH10_C" localSheetId="8">#REF!</definedName>
    <definedName name="SH10_C">#REF!</definedName>
    <definedName name="SH10_COMP" localSheetId="4">#REF!</definedName>
    <definedName name="SH10_COMP" localSheetId="5">#REF!</definedName>
    <definedName name="SH10_COMP" localSheetId="2">#REF!</definedName>
    <definedName name="SH10_COMP" localSheetId="6">#REF!</definedName>
    <definedName name="SH10_COMP" localSheetId="8">#REF!</definedName>
    <definedName name="SH10_COMP">#REF!</definedName>
    <definedName name="SH11_" localSheetId="4">#REF!</definedName>
    <definedName name="SH11_" localSheetId="5">#REF!</definedName>
    <definedName name="SH11_" localSheetId="2">#REF!</definedName>
    <definedName name="SH11_" localSheetId="6">#REF!</definedName>
    <definedName name="SH11_" localSheetId="8">#REF!</definedName>
    <definedName name="SH11_">#REF!</definedName>
    <definedName name="sh11__" localSheetId="4">#REF!</definedName>
    <definedName name="sh11__" localSheetId="5">#REF!</definedName>
    <definedName name="sh11__" localSheetId="2">#REF!</definedName>
    <definedName name="sh11__" localSheetId="6">#REF!</definedName>
    <definedName name="sh11__" localSheetId="8">#REF!</definedName>
    <definedName name="sh11__">#REF!</definedName>
    <definedName name="SH12_" localSheetId="4">#REF!</definedName>
    <definedName name="SH12_" localSheetId="5">#REF!</definedName>
    <definedName name="SH12_" localSheetId="2">#REF!</definedName>
    <definedName name="SH12_" localSheetId="6">#REF!</definedName>
    <definedName name="SH12_" localSheetId="8">#REF!</definedName>
    <definedName name="SH12_">#REF!</definedName>
    <definedName name="sh12__" localSheetId="4">#REF!</definedName>
    <definedName name="sh12__" localSheetId="5">#REF!</definedName>
    <definedName name="sh12__" localSheetId="2">#REF!</definedName>
    <definedName name="sh12__" localSheetId="6">#REF!</definedName>
    <definedName name="sh12__" localSheetId="8">#REF!</definedName>
    <definedName name="sh12__">#REF!</definedName>
    <definedName name="SH13_" localSheetId="4">#REF!</definedName>
    <definedName name="SH13_" localSheetId="5">#REF!</definedName>
    <definedName name="SH13_" localSheetId="2">#REF!</definedName>
    <definedName name="SH13_" localSheetId="6">#REF!</definedName>
    <definedName name="SH13_" localSheetId="8">#REF!</definedName>
    <definedName name="SH13_">#REF!</definedName>
    <definedName name="sh13__" localSheetId="4">#REF!</definedName>
    <definedName name="sh13__" localSheetId="5">#REF!</definedName>
    <definedName name="sh13__" localSheetId="2">#REF!</definedName>
    <definedName name="sh13__" localSheetId="6">#REF!</definedName>
    <definedName name="sh13__" localSheetId="8">#REF!</definedName>
    <definedName name="sh13__">#REF!</definedName>
    <definedName name="SH13_C" localSheetId="4">#REF!</definedName>
    <definedName name="SH13_C" localSheetId="5">#REF!</definedName>
    <definedName name="SH13_C" localSheetId="2">#REF!</definedName>
    <definedName name="SH13_C" localSheetId="6">#REF!</definedName>
    <definedName name="SH13_C" localSheetId="8">#REF!</definedName>
    <definedName name="SH13_C">#REF!</definedName>
    <definedName name="SH13_COMP" localSheetId="4">#REF!</definedName>
    <definedName name="SH13_COMP" localSheetId="5">#REF!</definedName>
    <definedName name="SH13_COMP" localSheetId="2">#REF!</definedName>
    <definedName name="SH13_COMP" localSheetId="6">#REF!</definedName>
    <definedName name="SH13_COMP" localSheetId="8">#REF!</definedName>
    <definedName name="SH13_COMP">#REF!</definedName>
    <definedName name="SH14_" localSheetId="4">#REF!</definedName>
    <definedName name="SH14_" localSheetId="5">#REF!</definedName>
    <definedName name="SH14_" localSheetId="2">#REF!</definedName>
    <definedName name="SH14_" localSheetId="6">#REF!</definedName>
    <definedName name="SH14_" localSheetId="8">#REF!</definedName>
    <definedName name="SH14_">#REF!</definedName>
    <definedName name="sh14__" localSheetId="4">#REF!</definedName>
    <definedName name="sh14__" localSheetId="5">#REF!</definedName>
    <definedName name="sh14__" localSheetId="2">#REF!</definedName>
    <definedName name="sh14__" localSheetId="6">#REF!</definedName>
    <definedName name="sh14__" localSheetId="8">#REF!</definedName>
    <definedName name="sh14__">#REF!</definedName>
    <definedName name="SH14_C" localSheetId="4">#REF!</definedName>
    <definedName name="SH14_C" localSheetId="5">#REF!</definedName>
    <definedName name="SH14_C" localSheetId="2">#REF!</definedName>
    <definedName name="SH14_C" localSheetId="6">#REF!</definedName>
    <definedName name="SH14_C" localSheetId="8">#REF!</definedName>
    <definedName name="SH14_C">#REF!</definedName>
    <definedName name="SH14_COMP" localSheetId="4">#REF!</definedName>
    <definedName name="SH14_COMP" localSheetId="5">#REF!</definedName>
    <definedName name="SH14_COMP" localSheetId="2">#REF!</definedName>
    <definedName name="SH14_COMP" localSheetId="6">#REF!</definedName>
    <definedName name="SH14_COMP" localSheetId="8">#REF!</definedName>
    <definedName name="SH14_COMP">#REF!</definedName>
    <definedName name="SH15_" localSheetId="4">#REF!</definedName>
    <definedName name="SH15_" localSheetId="5">#REF!</definedName>
    <definedName name="SH15_" localSheetId="2">#REF!</definedName>
    <definedName name="SH15_" localSheetId="6">#REF!</definedName>
    <definedName name="SH15_" localSheetId="8">#REF!</definedName>
    <definedName name="SH15_">#REF!</definedName>
    <definedName name="sh15__" localSheetId="4">#REF!</definedName>
    <definedName name="sh15__" localSheetId="5">#REF!</definedName>
    <definedName name="sh15__" localSheetId="2">#REF!</definedName>
    <definedName name="sh15__" localSheetId="6">#REF!</definedName>
    <definedName name="sh15__" localSheetId="8">#REF!</definedName>
    <definedName name="sh15__">#REF!</definedName>
    <definedName name="SH15_C" localSheetId="4">#REF!</definedName>
    <definedName name="SH15_C" localSheetId="5">#REF!</definedName>
    <definedName name="SH15_C" localSheetId="2">#REF!</definedName>
    <definedName name="SH15_C" localSheetId="6">#REF!</definedName>
    <definedName name="SH15_C" localSheetId="8">#REF!</definedName>
    <definedName name="SH15_C">#REF!</definedName>
    <definedName name="SH15_COMP" localSheetId="4">#REF!</definedName>
    <definedName name="SH15_COMP" localSheetId="5">#REF!</definedName>
    <definedName name="SH15_COMP" localSheetId="2">#REF!</definedName>
    <definedName name="SH15_COMP" localSheetId="6">#REF!</definedName>
    <definedName name="SH15_COMP" localSheetId="8">#REF!</definedName>
    <definedName name="SH15_COMP">#REF!</definedName>
    <definedName name="SH16_" localSheetId="4">#REF!</definedName>
    <definedName name="SH16_" localSheetId="5">#REF!</definedName>
    <definedName name="SH16_" localSheetId="2">#REF!</definedName>
    <definedName name="SH16_" localSheetId="6">#REF!</definedName>
    <definedName name="SH16_" localSheetId="8">#REF!</definedName>
    <definedName name="SH16_">#REF!</definedName>
    <definedName name="sh16__" localSheetId="4">#REF!</definedName>
    <definedName name="sh16__" localSheetId="5">#REF!</definedName>
    <definedName name="sh16__" localSheetId="2">#REF!</definedName>
    <definedName name="sh16__" localSheetId="6">#REF!</definedName>
    <definedName name="sh16__" localSheetId="8">#REF!</definedName>
    <definedName name="sh16__">#REF!</definedName>
    <definedName name="SH16_C" localSheetId="4">#REF!</definedName>
    <definedName name="SH16_C" localSheetId="5">#REF!</definedName>
    <definedName name="SH16_C" localSheetId="2">#REF!</definedName>
    <definedName name="SH16_C" localSheetId="6">#REF!</definedName>
    <definedName name="SH16_C" localSheetId="8">#REF!</definedName>
    <definedName name="SH16_C">#REF!</definedName>
    <definedName name="SH16_COMP" localSheetId="4">#REF!</definedName>
    <definedName name="SH16_COMP" localSheetId="5">#REF!</definedName>
    <definedName name="SH16_COMP" localSheetId="2">#REF!</definedName>
    <definedName name="SH16_COMP" localSheetId="6">#REF!</definedName>
    <definedName name="SH16_COMP" localSheetId="8">#REF!</definedName>
    <definedName name="SH16_COMP">#REF!</definedName>
    <definedName name="SH17_" localSheetId="4">#REF!</definedName>
    <definedName name="SH17_" localSheetId="5">#REF!</definedName>
    <definedName name="SH17_" localSheetId="2">#REF!</definedName>
    <definedName name="SH17_" localSheetId="6">#REF!</definedName>
    <definedName name="SH17_" localSheetId="8">#REF!</definedName>
    <definedName name="SH17_">#REF!</definedName>
    <definedName name="sh17__" localSheetId="4">#REF!</definedName>
    <definedName name="sh17__" localSheetId="5">#REF!</definedName>
    <definedName name="sh17__" localSheetId="2">#REF!</definedName>
    <definedName name="sh17__" localSheetId="6">#REF!</definedName>
    <definedName name="sh17__" localSheetId="8">#REF!</definedName>
    <definedName name="sh17__">#REF!</definedName>
    <definedName name="SH17_C" localSheetId="4">#REF!</definedName>
    <definedName name="SH17_C" localSheetId="5">#REF!</definedName>
    <definedName name="SH17_C" localSheetId="2">#REF!</definedName>
    <definedName name="SH17_C" localSheetId="6">#REF!</definedName>
    <definedName name="SH17_C" localSheetId="8">#REF!</definedName>
    <definedName name="SH17_C">#REF!</definedName>
    <definedName name="SH17_COMP" localSheetId="4">#REF!</definedName>
    <definedName name="SH17_COMP" localSheetId="5">#REF!</definedName>
    <definedName name="SH17_COMP" localSheetId="2">#REF!</definedName>
    <definedName name="SH17_COMP" localSheetId="6">#REF!</definedName>
    <definedName name="SH17_COMP" localSheetId="8">#REF!</definedName>
    <definedName name="SH17_COMP">#REF!</definedName>
    <definedName name="SH18_" localSheetId="4">#REF!</definedName>
    <definedName name="SH18_" localSheetId="5">#REF!</definedName>
    <definedName name="SH18_" localSheetId="2">#REF!</definedName>
    <definedName name="SH18_" localSheetId="6">#REF!</definedName>
    <definedName name="SH18_" localSheetId="8">#REF!</definedName>
    <definedName name="SH18_">#REF!</definedName>
    <definedName name="sh18__" localSheetId="4">#REF!</definedName>
    <definedName name="sh18__" localSheetId="5">#REF!</definedName>
    <definedName name="sh18__" localSheetId="2">#REF!</definedName>
    <definedName name="sh18__" localSheetId="6">#REF!</definedName>
    <definedName name="sh18__" localSheetId="8">#REF!</definedName>
    <definedName name="sh18__">#REF!</definedName>
    <definedName name="SH18_C" localSheetId="4">#REF!</definedName>
    <definedName name="SH18_C" localSheetId="5">#REF!</definedName>
    <definedName name="SH18_C" localSheetId="2">#REF!</definedName>
    <definedName name="SH18_C" localSheetId="6">#REF!</definedName>
    <definedName name="SH18_C" localSheetId="8">#REF!</definedName>
    <definedName name="SH18_C">#REF!</definedName>
    <definedName name="SH18_COMP" localSheetId="4">#REF!</definedName>
    <definedName name="SH18_COMP" localSheetId="5">#REF!</definedName>
    <definedName name="SH18_COMP" localSheetId="2">#REF!</definedName>
    <definedName name="SH18_COMP" localSheetId="6">#REF!</definedName>
    <definedName name="SH18_COMP" localSheetId="8">#REF!</definedName>
    <definedName name="SH18_COMP">#REF!</definedName>
    <definedName name="SH19_" localSheetId="4">#REF!</definedName>
    <definedName name="SH19_" localSheetId="5">#REF!</definedName>
    <definedName name="SH19_" localSheetId="2">#REF!</definedName>
    <definedName name="SH19_" localSheetId="6">#REF!</definedName>
    <definedName name="SH19_" localSheetId="8">#REF!</definedName>
    <definedName name="SH19_">#REF!</definedName>
    <definedName name="sh19__" localSheetId="4">#REF!</definedName>
    <definedName name="sh19__" localSheetId="5">#REF!</definedName>
    <definedName name="sh19__" localSheetId="2">#REF!</definedName>
    <definedName name="sh19__" localSheetId="6">#REF!</definedName>
    <definedName name="sh19__" localSheetId="8">#REF!</definedName>
    <definedName name="sh19__">#REF!</definedName>
    <definedName name="SH19_C" localSheetId="4">#REF!</definedName>
    <definedName name="SH19_C" localSheetId="5">#REF!</definedName>
    <definedName name="SH19_C" localSheetId="2">#REF!</definedName>
    <definedName name="SH19_C" localSheetId="6">#REF!</definedName>
    <definedName name="SH19_C" localSheetId="8">#REF!</definedName>
    <definedName name="SH19_C">#REF!</definedName>
    <definedName name="SH19_COMP" localSheetId="4">#REF!</definedName>
    <definedName name="SH19_COMP" localSheetId="5">#REF!</definedName>
    <definedName name="SH19_COMP" localSheetId="2">#REF!</definedName>
    <definedName name="SH19_COMP" localSheetId="6">#REF!</definedName>
    <definedName name="SH19_COMP" localSheetId="8">#REF!</definedName>
    <definedName name="SH19_COMP">#REF!</definedName>
    <definedName name="SH20_" localSheetId="4">#REF!</definedName>
    <definedName name="SH20_" localSheetId="5">#REF!</definedName>
    <definedName name="SH20_" localSheetId="2">#REF!</definedName>
    <definedName name="SH20_" localSheetId="6">#REF!</definedName>
    <definedName name="SH20_" localSheetId="8">#REF!</definedName>
    <definedName name="SH20_">#REF!</definedName>
    <definedName name="sh20__" localSheetId="4">#REF!</definedName>
    <definedName name="sh20__" localSheetId="5">#REF!</definedName>
    <definedName name="sh20__" localSheetId="2">#REF!</definedName>
    <definedName name="sh20__" localSheetId="6">#REF!</definedName>
    <definedName name="sh20__" localSheetId="8">#REF!</definedName>
    <definedName name="sh20__">#REF!</definedName>
    <definedName name="SH20_C" localSheetId="4">#REF!</definedName>
    <definedName name="SH20_C" localSheetId="5">#REF!</definedName>
    <definedName name="SH20_C" localSheetId="2">#REF!</definedName>
    <definedName name="SH20_C" localSheetId="6">#REF!</definedName>
    <definedName name="SH20_C" localSheetId="8">#REF!</definedName>
    <definedName name="SH20_C">#REF!</definedName>
    <definedName name="SH20_COMP" localSheetId="4">#REF!</definedName>
    <definedName name="SH20_COMP" localSheetId="5">#REF!</definedName>
    <definedName name="SH20_COMP" localSheetId="2">#REF!</definedName>
    <definedName name="SH20_COMP" localSheetId="6">#REF!</definedName>
    <definedName name="SH20_COMP" localSheetId="8">#REF!</definedName>
    <definedName name="SH20_COMP">#REF!</definedName>
    <definedName name="SH21_" localSheetId="4">#REF!</definedName>
    <definedName name="SH21_" localSheetId="5">#REF!</definedName>
    <definedName name="SH21_" localSheetId="2">#REF!</definedName>
    <definedName name="SH21_" localSheetId="6">#REF!</definedName>
    <definedName name="SH21_" localSheetId="8">#REF!</definedName>
    <definedName name="SH21_">#REF!</definedName>
    <definedName name="sh21__" localSheetId="4">#REF!</definedName>
    <definedName name="sh21__" localSheetId="5">#REF!</definedName>
    <definedName name="sh21__" localSheetId="2">#REF!</definedName>
    <definedName name="sh21__" localSheetId="6">#REF!</definedName>
    <definedName name="sh21__" localSheetId="8">#REF!</definedName>
    <definedName name="sh21__">#REF!</definedName>
    <definedName name="SH21_C" localSheetId="4">#REF!</definedName>
    <definedName name="SH21_C" localSheetId="5">#REF!</definedName>
    <definedName name="SH21_C" localSheetId="2">#REF!</definedName>
    <definedName name="SH21_C" localSheetId="6">#REF!</definedName>
    <definedName name="SH21_C" localSheetId="8">#REF!</definedName>
    <definedName name="SH21_C">#REF!</definedName>
    <definedName name="SH21_COMP" localSheetId="4">#REF!</definedName>
    <definedName name="SH21_COMP" localSheetId="5">#REF!</definedName>
    <definedName name="SH21_COMP" localSheetId="2">#REF!</definedName>
    <definedName name="SH21_COMP" localSheetId="6">#REF!</definedName>
    <definedName name="SH21_COMP" localSheetId="8">#REF!</definedName>
    <definedName name="SH21_COMP">#REF!</definedName>
    <definedName name="SH22_" localSheetId="4">#REF!</definedName>
    <definedName name="SH22_" localSheetId="5">#REF!</definedName>
    <definedName name="SH22_" localSheetId="2">#REF!</definedName>
    <definedName name="SH22_" localSheetId="6">#REF!</definedName>
    <definedName name="SH22_" localSheetId="8">#REF!</definedName>
    <definedName name="SH22_">#REF!</definedName>
    <definedName name="sh22__" localSheetId="4">#REF!</definedName>
    <definedName name="sh22__" localSheetId="5">#REF!</definedName>
    <definedName name="sh22__" localSheetId="2">#REF!</definedName>
    <definedName name="sh22__" localSheetId="6">#REF!</definedName>
    <definedName name="sh22__" localSheetId="8">#REF!</definedName>
    <definedName name="sh22__">#REF!</definedName>
    <definedName name="SH22_C" localSheetId="4">#REF!</definedName>
    <definedName name="SH22_C" localSheetId="5">#REF!</definedName>
    <definedName name="SH22_C" localSheetId="2">#REF!</definedName>
    <definedName name="SH22_C" localSheetId="6">#REF!</definedName>
    <definedName name="SH22_C" localSheetId="8">#REF!</definedName>
    <definedName name="SH22_C">#REF!</definedName>
    <definedName name="SH22_COMP" localSheetId="4">#REF!</definedName>
    <definedName name="SH22_COMP" localSheetId="5">#REF!</definedName>
    <definedName name="SH22_COMP" localSheetId="2">#REF!</definedName>
    <definedName name="SH22_COMP" localSheetId="6">#REF!</definedName>
    <definedName name="SH22_COMP" localSheetId="8">#REF!</definedName>
    <definedName name="SH22_COMP">#REF!</definedName>
    <definedName name="SH23_" localSheetId="4">#REF!</definedName>
    <definedName name="SH23_" localSheetId="5">#REF!</definedName>
    <definedName name="SH23_" localSheetId="2">#REF!</definedName>
    <definedName name="SH23_" localSheetId="6">#REF!</definedName>
    <definedName name="SH23_" localSheetId="8">#REF!</definedName>
    <definedName name="SH23_">#REF!</definedName>
    <definedName name="sh23__" localSheetId="4">#REF!</definedName>
    <definedName name="sh23__" localSheetId="5">#REF!</definedName>
    <definedName name="sh23__" localSheetId="2">#REF!</definedName>
    <definedName name="sh23__" localSheetId="6">#REF!</definedName>
    <definedName name="sh23__" localSheetId="8">#REF!</definedName>
    <definedName name="sh23__">#REF!</definedName>
    <definedName name="SH23_C" localSheetId="4">#REF!</definedName>
    <definedName name="SH23_C" localSheetId="5">#REF!</definedName>
    <definedName name="SH23_C" localSheetId="2">#REF!</definedName>
    <definedName name="SH23_C" localSheetId="6">#REF!</definedName>
    <definedName name="SH23_C" localSheetId="8">#REF!</definedName>
    <definedName name="SH23_C">#REF!</definedName>
    <definedName name="SH23_COMP" localSheetId="4">#REF!</definedName>
    <definedName name="SH23_COMP" localSheetId="5">#REF!</definedName>
    <definedName name="SH23_COMP" localSheetId="2">#REF!</definedName>
    <definedName name="SH23_COMP" localSheetId="6">#REF!</definedName>
    <definedName name="SH23_COMP" localSheetId="8">#REF!</definedName>
    <definedName name="SH23_COMP">#REF!</definedName>
    <definedName name="SH24_" localSheetId="4">#REF!</definedName>
    <definedName name="SH24_" localSheetId="5">#REF!</definedName>
    <definedName name="SH24_" localSheetId="2">#REF!</definedName>
    <definedName name="SH24_" localSheetId="6">#REF!</definedName>
    <definedName name="SH24_" localSheetId="8">#REF!</definedName>
    <definedName name="SH24_">#REF!</definedName>
    <definedName name="sh24__" localSheetId="4">#REF!</definedName>
    <definedName name="sh24__" localSheetId="5">#REF!</definedName>
    <definedName name="sh24__" localSheetId="2">#REF!</definedName>
    <definedName name="sh24__" localSheetId="6">#REF!</definedName>
    <definedName name="sh24__" localSheetId="8">#REF!</definedName>
    <definedName name="sh24__">#REF!</definedName>
    <definedName name="SH24_C" localSheetId="4">#REF!</definedName>
    <definedName name="SH24_C" localSheetId="5">#REF!</definedName>
    <definedName name="SH24_C" localSheetId="2">#REF!</definedName>
    <definedName name="SH24_C" localSheetId="6">#REF!</definedName>
    <definedName name="SH24_C" localSheetId="8">#REF!</definedName>
    <definedName name="SH24_C">#REF!</definedName>
    <definedName name="SH24_COMP" localSheetId="4">#REF!</definedName>
    <definedName name="SH24_COMP" localSheetId="5">#REF!</definedName>
    <definedName name="SH24_COMP" localSheetId="2">#REF!</definedName>
    <definedName name="SH24_COMP" localSheetId="6">#REF!</definedName>
    <definedName name="SH24_COMP" localSheetId="8">#REF!</definedName>
    <definedName name="SH24_COMP">#REF!</definedName>
    <definedName name="SH25_" localSheetId="4">#REF!</definedName>
    <definedName name="SH25_" localSheetId="5">#REF!</definedName>
    <definedName name="SH25_" localSheetId="2">#REF!</definedName>
    <definedName name="SH25_" localSheetId="6">#REF!</definedName>
    <definedName name="SH25_" localSheetId="8">#REF!</definedName>
    <definedName name="SH25_">#REF!</definedName>
    <definedName name="sh25__" localSheetId="4">#REF!</definedName>
    <definedName name="sh25__" localSheetId="5">#REF!</definedName>
    <definedName name="sh25__" localSheetId="2">#REF!</definedName>
    <definedName name="sh25__" localSheetId="6">#REF!</definedName>
    <definedName name="sh25__" localSheetId="8">#REF!</definedName>
    <definedName name="sh25__">#REF!</definedName>
    <definedName name="SH25_C" localSheetId="4">#REF!</definedName>
    <definedName name="SH25_C" localSheetId="5">#REF!</definedName>
    <definedName name="SH25_C" localSheetId="2">#REF!</definedName>
    <definedName name="SH25_C" localSheetId="6">#REF!</definedName>
    <definedName name="SH25_C" localSheetId="8">#REF!</definedName>
    <definedName name="SH25_C">#REF!</definedName>
    <definedName name="SH25_COMP" localSheetId="4">#REF!</definedName>
    <definedName name="SH25_COMP" localSheetId="5">#REF!</definedName>
    <definedName name="SH25_COMP" localSheetId="2">#REF!</definedName>
    <definedName name="SH25_COMP" localSheetId="6">#REF!</definedName>
    <definedName name="SH25_COMP" localSheetId="8">#REF!</definedName>
    <definedName name="SH25_COMP">#REF!</definedName>
    <definedName name="SH26_" localSheetId="4">#REF!</definedName>
    <definedName name="SH26_" localSheetId="5">#REF!</definedName>
    <definedName name="SH26_" localSheetId="2">#REF!</definedName>
    <definedName name="SH26_" localSheetId="6">#REF!</definedName>
    <definedName name="SH26_" localSheetId="8">#REF!</definedName>
    <definedName name="SH26_">#REF!</definedName>
    <definedName name="sh26__" localSheetId="4">#REF!</definedName>
    <definedName name="sh26__" localSheetId="5">#REF!</definedName>
    <definedName name="sh26__" localSheetId="2">#REF!</definedName>
    <definedName name="sh26__" localSheetId="6">#REF!</definedName>
    <definedName name="sh26__" localSheetId="8">#REF!</definedName>
    <definedName name="sh26__">#REF!</definedName>
    <definedName name="SH26_C" localSheetId="4">#REF!</definedName>
    <definedName name="SH26_C" localSheetId="5">#REF!</definedName>
    <definedName name="SH26_C" localSheetId="2">#REF!</definedName>
    <definedName name="SH26_C" localSheetId="6">#REF!</definedName>
    <definedName name="SH26_C" localSheetId="8">#REF!</definedName>
    <definedName name="SH26_C">#REF!</definedName>
    <definedName name="SH26_COMP" localSheetId="4">#REF!</definedName>
    <definedName name="SH26_COMP" localSheetId="5">#REF!</definedName>
    <definedName name="SH26_COMP" localSheetId="2">#REF!</definedName>
    <definedName name="SH26_COMP" localSheetId="6">#REF!</definedName>
    <definedName name="SH26_COMP" localSheetId="8">#REF!</definedName>
    <definedName name="SH26_COMP">#REF!</definedName>
    <definedName name="SH27_" localSheetId="4">#REF!</definedName>
    <definedName name="SH27_" localSheetId="5">#REF!</definedName>
    <definedName name="SH27_" localSheetId="2">#REF!</definedName>
    <definedName name="SH27_" localSheetId="6">#REF!</definedName>
    <definedName name="SH27_" localSheetId="8">#REF!</definedName>
    <definedName name="SH27_">#REF!</definedName>
    <definedName name="sh27__" localSheetId="4">#REF!</definedName>
    <definedName name="sh27__" localSheetId="5">#REF!</definedName>
    <definedName name="sh27__" localSheetId="2">#REF!</definedName>
    <definedName name="sh27__" localSheetId="6">#REF!</definedName>
    <definedName name="sh27__" localSheetId="8">#REF!</definedName>
    <definedName name="sh27__">#REF!</definedName>
    <definedName name="SH27_C" localSheetId="4">#REF!</definedName>
    <definedName name="SH27_C" localSheetId="5">#REF!</definedName>
    <definedName name="SH27_C" localSheetId="2">#REF!</definedName>
    <definedName name="SH27_C" localSheetId="6">#REF!</definedName>
    <definedName name="SH27_C" localSheetId="8">#REF!</definedName>
    <definedName name="SH27_C">#REF!</definedName>
    <definedName name="SH27_COMP" localSheetId="4">#REF!</definedName>
    <definedName name="SH27_COMP" localSheetId="5">#REF!</definedName>
    <definedName name="SH27_COMP" localSheetId="2">#REF!</definedName>
    <definedName name="SH27_COMP" localSheetId="6">#REF!</definedName>
    <definedName name="SH27_COMP" localSheetId="8">#REF!</definedName>
    <definedName name="SH27_COMP">#REF!</definedName>
    <definedName name="SH28_" localSheetId="4">#REF!</definedName>
    <definedName name="SH28_" localSheetId="5">#REF!</definedName>
    <definedName name="SH28_" localSheetId="2">#REF!</definedName>
    <definedName name="SH28_" localSheetId="6">#REF!</definedName>
    <definedName name="SH28_" localSheetId="8">#REF!</definedName>
    <definedName name="SH28_">#REF!</definedName>
    <definedName name="sh28__" localSheetId="4">#REF!</definedName>
    <definedName name="sh28__" localSheetId="5">#REF!</definedName>
    <definedName name="sh28__" localSheetId="2">#REF!</definedName>
    <definedName name="sh28__" localSheetId="6">#REF!</definedName>
    <definedName name="sh28__" localSheetId="8">#REF!</definedName>
    <definedName name="sh28__">#REF!</definedName>
    <definedName name="SH28_C" localSheetId="4">#REF!</definedName>
    <definedName name="SH28_C" localSheetId="5">#REF!</definedName>
    <definedName name="SH28_C" localSheetId="2">#REF!</definedName>
    <definedName name="SH28_C" localSheetId="6">#REF!</definedName>
    <definedName name="SH28_C" localSheetId="8">#REF!</definedName>
    <definedName name="SH28_C">#REF!</definedName>
    <definedName name="SH28_COMP" localSheetId="4">#REF!</definedName>
    <definedName name="SH28_COMP" localSheetId="5">#REF!</definedName>
    <definedName name="SH28_COMP" localSheetId="2">#REF!</definedName>
    <definedName name="SH28_COMP" localSheetId="6">#REF!</definedName>
    <definedName name="SH28_COMP" localSheetId="8">#REF!</definedName>
    <definedName name="SH28_COMP">#REF!</definedName>
    <definedName name="SH29_" localSheetId="4">#REF!</definedName>
    <definedName name="SH29_" localSheetId="5">#REF!</definedName>
    <definedName name="SH29_" localSheetId="2">#REF!</definedName>
    <definedName name="SH29_" localSheetId="6">#REF!</definedName>
    <definedName name="SH29_" localSheetId="8">#REF!</definedName>
    <definedName name="SH29_">#REF!</definedName>
    <definedName name="sh29__" localSheetId="4">#REF!</definedName>
    <definedName name="sh29__" localSheetId="5">#REF!</definedName>
    <definedName name="sh29__" localSheetId="2">#REF!</definedName>
    <definedName name="sh29__" localSheetId="6">#REF!</definedName>
    <definedName name="sh29__" localSheetId="8">#REF!</definedName>
    <definedName name="sh29__">#REF!</definedName>
    <definedName name="SH29_C" localSheetId="4">#REF!</definedName>
    <definedName name="SH29_C" localSheetId="5">#REF!</definedName>
    <definedName name="SH29_C" localSheetId="2">#REF!</definedName>
    <definedName name="SH29_C" localSheetId="6">#REF!</definedName>
    <definedName name="SH29_C" localSheetId="8">#REF!</definedName>
    <definedName name="SH29_C">#REF!</definedName>
    <definedName name="SH29_COMP" localSheetId="4">#REF!</definedName>
    <definedName name="SH29_COMP" localSheetId="5">#REF!</definedName>
    <definedName name="SH29_COMP" localSheetId="2">#REF!</definedName>
    <definedName name="SH29_COMP" localSheetId="6">#REF!</definedName>
    <definedName name="SH29_COMP" localSheetId="8">#REF!</definedName>
    <definedName name="SH29_COMP">#REF!</definedName>
    <definedName name="SH30_" localSheetId="4">#REF!</definedName>
    <definedName name="SH30_" localSheetId="5">#REF!</definedName>
    <definedName name="SH30_" localSheetId="2">#REF!</definedName>
    <definedName name="SH30_" localSheetId="6">#REF!</definedName>
    <definedName name="SH30_" localSheetId="8">#REF!</definedName>
    <definedName name="SH30_">#REF!</definedName>
    <definedName name="sh30__" localSheetId="4">#REF!</definedName>
    <definedName name="sh30__" localSheetId="5">#REF!</definedName>
    <definedName name="sh30__" localSheetId="2">#REF!</definedName>
    <definedName name="sh30__" localSheetId="6">#REF!</definedName>
    <definedName name="sh30__" localSheetId="8">#REF!</definedName>
    <definedName name="sh30__">#REF!</definedName>
    <definedName name="SH30_C" localSheetId="4">#REF!</definedName>
    <definedName name="SH30_C" localSheetId="5">#REF!</definedName>
    <definedName name="SH30_C" localSheetId="2">#REF!</definedName>
    <definedName name="SH30_C" localSheetId="6">#REF!</definedName>
    <definedName name="SH30_C" localSheetId="8">#REF!</definedName>
    <definedName name="SH30_C">#REF!</definedName>
    <definedName name="SH30_COMP" localSheetId="4">#REF!</definedName>
    <definedName name="SH30_COMP" localSheetId="5">#REF!</definedName>
    <definedName name="SH30_COMP" localSheetId="2">#REF!</definedName>
    <definedName name="SH30_COMP" localSheetId="6">#REF!</definedName>
    <definedName name="SH30_COMP" localSheetId="8">#REF!</definedName>
    <definedName name="SH30_COMP">#REF!</definedName>
    <definedName name="SH31_" localSheetId="4">#REF!</definedName>
    <definedName name="SH31_" localSheetId="5">#REF!</definedName>
    <definedName name="SH31_" localSheetId="2">#REF!</definedName>
    <definedName name="SH31_" localSheetId="6">#REF!</definedName>
    <definedName name="SH31_" localSheetId="8">#REF!</definedName>
    <definedName name="SH31_">#REF!</definedName>
    <definedName name="sh31__" localSheetId="4">#REF!</definedName>
    <definedName name="sh31__" localSheetId="5">#REF!</definedName>
    <definedName name="sh31__" localSheetId="2">#REF!</definedName>
    <definedName name="sh31__" localSheetId="6">#REF!</definedName>
    <definedName name="sh31__" localSheetId="8">#REF!</definedName>
    <definedName name="sh31__">#REF!</definedName>
    <definedName name="SH31_C" localSheetId="4">#REF!</definedName>
    <definedName name="SH31_C" localSheetId="5">#REF!</definedName>
    <definedName name="SH31_C" localSheetId="2">#REF!</definedName>
    <definedName name="SH31_C" localSheetId="6">#REF!</definedName>
    <definedName name="SH31_C" localSheetId="8">#REF!</definedName>
    <definedName name="SH31_C">#REF!</definedName>
    <definedName name="SH31_COMP" localSheetId="4">#REF!</definedName>
    <definedName name="SH31_COMP" localSheetId="5">#REF!</definedName>
    <definedName name="SH31_COMP" localSheetId="2">#REF!</definedName>
    <definedName name="SH31_COMP" localSheetId="6">#REF!</definedName>
    <definedName name="SH31_COMP" localSheetId="8">#REF!</definedName>
    <definedName name="SH31_COMP">#REF!</definedName>
    <definedName name="SH32_" localSheetId="4">#REF!</definedName>
    <definedName name="SH32_" localSheetId="5">#REF!</definedName>
    <definedName name="SH32_" localSheetId="2">#REF!</definedName>
    <definedName name="SH32_" localSheetId="6">#REF!</definedName>
    <definedName name="SH32_" localSheetId="8">#REF!</definedName>
    <definedName name="SH32_">#REF!</definedName>
    <definedName name="sh32__" localSheetId="4">#REF!</definedName>
    <definedName name="sh32__" localSheetId="5">#REF!</definedName>
    <definedName name="sh32__" localSheetId="2">#REF!</definedName>
    <definedName name="sh32__" localSheetId="6">#REF!</definedName>
    <definedName name="sh32__" localSheetId="8">#REF!</definedName>
    <definedName name="sh32__">#REF!</definedName>
    <definedName name="SH32_C" localSheetId="4">#REF!</definedName>
    <definedName name="SH32_C" localSheetId="5">#REF!</definedName>
    <definedName name="SH32_C" localSheetId="2">#REF!</definedName>
    <definedName name="SH32_C" localSheetId="6">#REF!</definedName>
    <definedName name="SH32_C" localSheetId="8">#REF!</definedName>
    <definedName name="SH32_C">#REF!</definedName>
    <definedName name="SH32_COMP" localSheetId="4">#REF!</definedName>
    <definedName name="SH32_COMP" localSheetId="5">#REF!</definedName>
    <definedName name="SH32_COMP" localSheetId="2">#REF!</definedName>
    <definedName name="SH32_COMP" localSheetId="6">#REF!</definedName>
    <definedName name="SH32_COMP" localSheetId="8">#REF!</definedName>
    <definedName name="SH32_COMP">#REF!</definedName>
    <definedName name="SH33_" localSheetId="4">#REF!</definedName>
    <definedName name="SH33_" localSheetId="5">#REF!</definedName>
    <definedName name="SH33_" localSheetId="2">#REF!</definedName>
    <definedName name="SH33_" localSheetId="6">#REF!</definedName>
    <definedName name="SH33_" localSheetId="8">#REF!</definedName>
    <definedName name="SH33_">#REF!</definedName>
    <definedName name="sh33__" localSheetId="4">#REF!</definedName>
    <definedName name="sh33__" localSheetId="5">#REF!</definedName>
    <definedName name="sh33__" localSheetId="2">#REF!</definedName>
    <definedName name="sh33__" localSheetId="6">#REF!</definedName>
    <definedName name="sh33__" localSheetId="8">#REF!</definedName>
    <definedName name="sh33__">#REF!</definedName>
    <definedName name="SH33_C" localSheetId="4">#REF!</definedName>
    <definedName name="SH33_C" localSheetId="5">#REF!</definedName>
    <definedName name="SH33_C" localSheetId="2">#REF!</definedName>
    <definedName name="SH33_C" localSheetId="6">#REF!</definedName>
    <definedName name="SH33_C" localSheetId="8">#REF!</definedName>
    <definedName name="SH33_C">#REF!</definedName>
    <definedName name="SH33_COMP" localSheetId="4">#REF!</definedName>
    <definedName name="SH33_COMP" localSheetId="5">#REF!</definedName>
    <definedName name="SH33_COMP" localSheetId="2">#REF!</definedName>
    <definedName name="SH33_COMP" localSheetId="6">#REF!</definedName>
    <definedName name="SH33_COMP" localSheetId="8">#REF!</definedName>
    <definedName name="SH33_COMP">#REF!</definedName>
    <definedName name="SH34_" localSheetId="4">#REF!</definedName>
    <definedName name="SH34_" localSheetId="5">#REF!</definedName>
    <definedName name="SH34_" localSheetId="2">#REF!</definedName>
    <definedName name="SH34_" localSheetId="6">#REF!</definedName>
    <definedName name="SH34_" localSheetId="8">#REF!</definedName>
    <definedName name="SH34_">#REF!</definedName>
    <definedName name="sh34__" localSheetId="4">#REF!</definedName>
    <definedName name="sh34__" localSheetId="5">#REF!</definedName>
    <definedName name="sh34__" localSheetId="2">#REF!</definedName>
    <definedName name="sh34__" localSheetId="6">#REF!</definedName>
    <definedName name="sh34__" localSheetId="8">#REF!</definedName>
    <definedName name="sh34__">#REF!</definedName>
    <definedName name="SH34_C" localSheetId="4">#REF!</definedName>
    <definedName name="SH34_C" localSheetId="5">#REF!</definedName>
    <definedName name="SH34_C" localSheetId="2">#REF!</definedName>
    <definedName name="SH34_C" localSheetId="6">#REF!</definedName>
    <definedName name="SH34_C" localSheetId="8">#REF!</definedName>
    <definedName name="SH34_C">#REF!</definedName>
    <definedName name="SH34_COMP" localSheetId="4">#REF!</definedName>
    <definedName name="SH34_COMP" localSheetId="5">#REF!</definedName>
    <definedName name="SH34_COMP" localSheetId="2">#REF!</definedName>
    <definedName name="SH34_COMP" localSheetId="6">#REF!</definedName>
    <definedName name="SH34_COMP" localSheetId="8">#REF!</definedName>
    <definedName name="SH34_COMP">#REF!</definedName>
    <definedName name="SH35_" localSheetId="4">#REF!</definedName>
    <definedName name="SH35_" localSheetId="5">#REF!</definedName>
    <definedName name="SH35_" localSheetId="2">#REF!</definedName>
    <definedName name="SH35_" localSheetId="6">#REF!</definedName>
    <definedName name="SH35_" localSheetId="8">#REF!</definedName>
    <definedName name="SH35_">#REF!</definedName>
    <definedName name="sh35__" localSheetId="4">#REF!</definedName>
    <definedName name="sh35__" localSheetId="5">#REF!</definedName>
    <definedName name="sh35__" localSheetId="2">#REF!</definedName>
    <definedName name="sh35__" localSheetId="6">#REF!</definedName>
    <definedName name="sh35__" localSheetId="8">#REF!</definedName>
    <definedName name="sh35__">#REF!</definedName>
    <definedName name="SH35_C" localSheetId="4">#REF!</definedName>
    <definedName name="SH35_C" localSheetId="5">#REF!</definedName>
    <definedName name="SH35_C" localSheetId="2">#REF!</definedName>
    <definedName name="SH35_C" localSheetId="6">#REF!</definedName>
    <definedName name="SH35_C" localSheetId="8">#REF!</definedName>
    <definedName name="SH35_C">#REF!</definedName>
    <definedName name="SH35_COMP" localSheetId="4">#REF!</definedName>
    <definedName name="SH35_COMP" localSheetId="5">#REF!</definedName>
    <definedName name="SH35_COMP" localSheetId="2">#REF!</definedName>
    <definedName name="SH35_COMP" localSheetId="6">#REF!</definedName>
    <definedName name="SH35_COMP" localSheetId="8">#REF!</definedName>
    <definedName name="SH35_COMP">#REF!</definedName>
    <definedName name="SH36_" localSheetId="4">#REF!</definedName>
    <definedName name="SH36_" localSheetId="5">#REF!</definedName>
    <definedName name="SH36_" localSheetId="2">#REF!</definedName>
    <definedName name="SH36_" localSheetId="6">#REF!</definedName>
    <definedName name="SH36_" localSheetId="8">#REF!</definedName>
    <definedName name="SH36_">#REF!</definedName>
    <definedName name="sh36__" localSheetId="4">#REF!</definedName>
    <definedName name="sh36__" localSheetId="5">#REF!</definedName>
    <definedName name="sh36__" localSheetId="2">#REF!</definedName>
    <definedName name="sh36__" localSheetId="6">#REF!</definedName>
    <definedName name="sh36__" localSheetId="8">#REF!</definedName>
    <definedName name="sh36__">#REF!</definedName>
    <definedName name="SH36_C" localSheetId="4">#REF!</definedName>
    <definedName name="SH36_C" localSheetId="5">#REF!</definedName>
    <definedName name="SH36_C" localSheetId="2">#REF!</definedName>
    <definedName name="SH36_C" localSheetId="6">#REF!</definedName>
    <definedName name="SH36_C" localSheetId="8">#REF!</definedName>
    <definedName name="SH36_C">#REF!</definedName>
    <definedName name="SH36_COMP" localSheetId="4">#REF!</definedName>
    <definedName name="SH36_COMP" localSheetId="5">#REF!</definedName>
    <definedName name="SH36_COMP" localSheetId="2">#REF!</definedName>
    <definedName name="SH36_COMP" localSheetId="6">#REF!</definedName>
    <definedName name="SH36_COMP" localSheetId="8">#REF!</definedName>
    <definedName name="SH36_COMP">#REF!</definedName>
    <definedName name="SH37_" localSheetId="4">#REF!</definedName>
    <definedName name="SH37_" localSheetId="5">#REF!</definedName>
    <definedName name="SH37_" localSheetId="2">#REF!</definedName>
    <definedName name="SH37_" localSheetId="6">#REF!</definedName>
    <definedName name="SH37_" localSheetId="8">#REF!</definedName>
    <definedName name="SH37_">#REF!</definedName>
    <definedName name="sh37__" localSheetId="4">#REF!</definedName>
    <definedName name="sh37__" localSheetId="5">#REF!</definedName>
    <definedName name="sh37__" localSheetId="2">#REF!</definedName>
    <definedName name="sh37__" localSheetId="6">#REF!</definedName>
    <definedName name="sh37__" localSheetId="8">#REF!</definedName>
    <definedName name="sh37__">#REF!</definedName>
    <definedName name="SH37_C" localSheetId="4">#REF!</definedName>
    <definedName name="SH37_C" localSheetId="5">#REF!</definedName>
    <definedName name="SH37_C" localSheetId="2">#REF!</definedName>
    <definedName name="SH37_C" localSheetId="6">#REF!</definedName>
    <definedName name="SH37_C" localSheetId="8">#REF!</definedName>
    <definedName name="SH37_C">#REF!</definedName>
    <definedName name="SH37_COMP" localSheetId="4">#REF!</definedName>
    <definedName name="SH37_COMP" localSheetId="5">#REF!</definedName>
    <definedName name="SH37_COMP" localSheetId="2">#REF!</definedName>
    <definedName name="SH37_COMP" localSheetId="6">#REF!</definedName>
    <definedName name="SH37_COMP" localSheetId="8">#REF!</definedName>
    <definedName name="SH37_COMP">#REF!</definedName>
    <definedName name="SH38_" localSheetId="4">#REF!</definedName>
    <definedName name="SH38_" localSheetId="5">#REF!</definedName>
    <definedName name="SH38_" localSheetId="2">#REF!</definedName>
    <definedName name="SH38_" localSheetId="6">#REF!</definedName>
    <definedName name="SH38_" localSheetId="8">#REF!</definedName>
    <definedName name="SH38_">#REF!</definedName>
    <definedName name="sh38__" localSheetId="4">#REF!</definedName>
    <definedName name="sh38__" localSheetId="5">#REF!</definedName>
    <definedName name="sh38__" localSheetId="2">#REF!</definedName>
    <definedName name="sh38__" localSheetId="6">#REF!</definedName>
    <definedName name="sh38__" localSheetId="8">#REF!</definedName>
    <definedName name="sh38__">#REF!</definedName>
    <definedName name="SH38_C" localSheetId="4">#REF!</definedName>
    <definedName name="SH38_C" localSheetId="5">#REF!</definedName>
    <definedName name="SH38_C" localSheetId="2">#REF!</definedName>
    <definedName name="SH38_C" localSheetId="6">#REF!</definedName>
    <definedName name="SH38_C" localSheetId="8">#REF!</definedName>
    <definedName name="SH38_C">#REF!</definedName>
    <definedName name="SH38_COMP" localSheetId="4">#REF!</definedName>
    <definedName name="SH38_COMP" localSheetId="5">#REF!</definedName>
    <definedName name="SH38_COMP" localSheetId="2">#REF!</definedName>
    <definedName name="SH38_COMP" localSheetId="6">#REF!</definedName>
    <definedName name="SH38_COMP" localSheetId="8">#REF!</definedName>
    <definedName name="SH38_COMP">#REF!</definedName>
    <definedName name="SH39_" localSheetId="4">#REF!</definedName>
    <definedName name="SH39_" localSheetId="5">#REF!</definedName>
    <definedName name="SH39_" localSheetId="2">#REF!</definedName>
    <definedName name="SH39_" localSheetId="6">#REF!</definedName>
    <definedName name="SH39_" localSheetId="8">#REF!</definedName>
    <definedName name="SH39_">#REF!</definedName>
    <definedName name="sh39__" localSheetId="4">#REF!</definedName>
    <definedName name="sh39__" localSheetId="5">#REF!</definedName>
    <definedName name="sh39__" localSheetId="2">#REF!</definedName>
    <definedName name="sh39__" localSheetId="6">#REF!</definedName>
    <definedName name="sh39__" localSheetId="8">#REF!</definedName>
    <definedName name="sh39__">#REF!</definedName>
    <definedName name="SH39_C" localSheetId="4">#REF!</definedName>
    <definedName name="SH39_C" localSheetId="5">#REF!</definedName>
    <definedName name="SH39_C" localSheetId="2">#REF!</definedName>
    <definedName name="SH39_C" localSheetId="6">#REF!</definedName>
    <definedName name="SH39_C" localSheetId="8">#REF!</definedName>
    <definedName name="SH39_C">#REF!</definedName>
    <definedName name="SH39_COMP" localSheetId="4">#REF!</definedName>
    <definedName name="SH39_COMP" localSheetId="5">#REF!</definedName>
    <definedName name="SH39_COMP" localSheetId="2">#REF!</definedName>
    <definedName name="SH39_COMP" localSheetId="6">#REF!</definedName>
    <definedName name="SH39_COMP" localSheetId="8">#REF!</definedName>
    <definedName name="SH39_COMP">#REF!</definedName>
    <definedName name="SH40_" localSheetId="4">#REF!</definedName>
    <definedName name="SH40_" localSheetId="5">#REF!</definedName>
    <definedName name="SH40_" localSheetId="2">#REF!</definedName>
    <definedName name="SH40_" localSheetId="6">#REF!</definedName>
    <definedName name="SH40_" localSheetId="8">#REF!</definedName>
    <definedName name="SH40_">#REF!</definedName>
    <definedName name="sh40__" localSheetId="4">#REF!</definedName>
    <definedName name="sh40__" localSheetId="5">#REF!</definedName>
    <definedName name="sh40__" localSheetId="2">#REF!</definedName>
    <definedName name="sh40__" localSheetId="6">#REF!</definedName>
    <definedName name="sh40__" localSheetId="8">#REF!</definedName>
    <definedName name="sh40__">#REF!</definedName>
    <definedName name="SH40_C" localSheetId="4">#REF!</definedName>
    <definedName name="SH40_C" localSheetId="5">#REF!</definedName>
    <definedName name="SH40_C" localSheetId="2">#REF!</definedName>
    <definedName name="SH40_C" localSheetId="6">#REF!</definedName>
    <definedName name="SH40_C" localSheetId="8">#REF!</definedName>
    <definedName name="SH40_C">#REF!</definedName>
    <definedName name="SH40_COMP" localSheetId="4">#REF!</definedName>
    <definedName name="SH40_COMP" localSheetId="5">#REF!</definedName>
    <definedName name="SH40_COMP" localSheetId="2">#REF!</definedName>
    <definedName name="SH40_COMP" localSheetId="6">#REF!</definedName>
    <definedName name="SH40_COMP" localSheetId="8">#REF!</definedName>
    <definedName name="SH40_COMP">#REF!</definedName>
    <definedName name="SH41_" localSheetId="4">#REF!</definedName>
    <definedName name="SH41_" localSheetId="5">#REF!</definedName>
    <definedName name="SH41_" localSheetId="2">#REF!</definedName>
    <definedName name="SH41_" localSheetId="6">#REF!</definedName>
    <definedName name="SH41_" localSheetId="8">#REF!</definedName>
    <definedName name="SH41_">#REF!</definedName>
    <definedName name="sh41__" localSheetId="4">#REF!</definedName>
    <definedName name="sh41__" localSheetId="5">#REF!</definedName>
    <definedName name="sh41__" localSheetId="2">#REF!</definedName>
    <definedName name="sh41__" localSheetId="6">#REF!</definedName>
    <definedName name="sh41__" localSheetId="8">#REF!</definedName>
    <definedName name="sh41__">#REF!</definedName>
    <definedName name="SH41_C" localSheetId="4">#REF!</definedName>
    <definedName name="SH41_C" localSheetId="5">#REF!</definedName>
    <definedName name="SH41_C" localSheetId="2">#REF!</definedName>
    <definedName name="SH41_C" localSheetId="6">#REF!</definedName>
    <definedName name="SH41_C" localSheetId="8">#REF!</definedName>
    <definedName name="SH41_C">#REF!</definedName>
    <definedName name="SH41_COMP" localSheetId="4">#REF!</definedName>
    <definedName name="SH41_COMP" localSheetId="5">#REF!</definedName>
    <definedName name="SH41_COMP" localSheetId="2">#REF!</definedName>
    <definedName name="SH41_COMP" localSheetId="6">#REF!</definedName>
    <definedName name="SH41_COMP" localSheetId="8">#REF!</definedName>
    <definedName name="SH41_COMP">#REF!</definedName>
    <definedName name="SH42_" localSheetId="4">#REF!</definedName>
    <definedName name="SH42_" localSheetId="5">#REF!</definedName>
    <definedName name="SH42_" localSheetId="2">#REF!</definedName>
    <definedName name="SH42_" localSheetId="6">#REF!</definedName>
    <definedName name="SH42_" localSheetId="8">#REF!</definedName>
    <definedName name="SH42_">#REF!</definedName>
    <definedName name="sh42__" localSheetId="4">#REF!</definedName>
    <definedName name="sh42__" localSheetId="5">#REF!</definedName>
    <definedName name="sh42__" localSheetId="2">#REF!</definedName>
    <definedName name="sh42__" localSheetId="6">#REF!</definedName>
    <definedName name="sh42__" localSheetId="8">#REF!</definedName>
    <definedName name="sh42__">#REF!</definedName>
    <definedName name="SH42_C" localSheetId="4">#REF!</definedName>
    <definedName name="SH42_C" localSheetId="5">#REF!</definedName>
    <definedName name="SH42_C" localSheetId="2">#REF!</definedName>
    <definedName name="SH42_C" localSheetId="6">#REF!</definedName>
    <definedName name="SH42_C" localSheetId="8">#REF!</definedName>
    <definedName name="SH42_C">#REF!</definedName>
    <definedName name="SH42_COMP" localSheetId="4">#REF!</definedName>
    <definedName name="SH42_COMP" localSheetId="5">#REF!</definedName>
    <definedName name="SH42_COMP" localSheetId="2">#REF!</definedName>
    <definedName name="SH42_COMP" localSheetId="6">#REF!</definedName>
    <definedName name="SH42_COMP" localSheetId="8">#REF!</definedName>
    <definedName name="SH42_COMP">#REF!</definedName>
    <definedName name="SH43_" localSheetId="4">#REF!</definedName>
    <definedName name="SH43_" localSheetId="5">#REF!</definedName>
    <definedName name="SH43_" localSheetId="2">#REF!</definedName>
    <definedName name="SH43_" localSheetId="6">#REF!</definedName>
    <definedName name="SH43_" localSheetId="8">#REF!</definedName>
    <definedName name="SH43_">#REF!</definedName>
    <definedName name="sh43__" localSheetId="4">#REF!</definedName>
    <definedName name="sh43__" localSheetId="5">#REF!</definedName>
    <definedName name="sh43__" localSheetId="2">#REF!</definedName>
    <definedName name="sh43__" localSheetId="6">#REF!</definedName>
    <definedName name="sh43__" localSheetId="8">#REF!</definedName>
    <definedName name="sh43__">#REF!</definedName>
    <definedName name="SH43_C" localSheetId="4">#REF!</definedName>
    <definedName name="SH43_C" localSheetId="5">#REF!</definedName>
    <definedName name="SH43_C" localSheetId="2">#REF!</definedName>
    <definedName name="SH43_C" localSheetId="6">#REF!</definedName>
    <definedName name="SH43_C" localSheetId="8">#REF!</definedName>
    <definedName name="SH43_C">#REF!</definedName>
    <definedName name="SH43_COMP" localSheetId="4">#REF!</definedName>
    <definedName name="SH43_COMP" localSheetId="5">#REF!</definedName>
    <definedName name="SH43_COMP" localSheetId="2">#REF!</definedName>
    <definedName name="SH43_COMP" localSheetId="6">#REF!</definedName>
    <definedName name="SH43_COMP" localSheetId="8">#REF!</definedName>
    <definedName name="SH43_COMP">#REF!</definedName>
    <definedName name="SH44_" localSheetId="4">#REF!</definedName>
    <definedName name="SH44_" localSheetId="5">#REF!</definedName>
    <definedName name="SH44_" localSheetId="2">#REF!</definedName>
    <definedName name="SH44_" localSheetId="6">#REF!</definedName>
    <definedName name="SH44_" localSheetId="8">#REF!</definedName>
    <definedName name="SH44_">#REF!</definedName>
    <definedName name="sh44__" localSheetId="4">#REF!</definedName>
    <definedName name="sh44__" localSheetId="5">#REF!</definedName>
    <definedName name="sh44__" localSheetId="2">#REF!</definedName>
    <definedName name="sh44__" localSheetId="6">#REF!</definedName>
    <definedName name="sh44__" localSheetId="8">#REF!</definedName>
    <definedName name="sh44__">#REF!</definedName>
    <definedName name="SH44_C" localSheetId="4">#REF!</definedName>
    <definedName name="SH44_C" localSheetId="5">#REF!</definedName>
    <definedName name="SH44_C" localSheetId="2">#REF!</definedName>
    <definedName name="SH44_C" localSheetId="6">#REF!</definedName>
    <definedName name="SH44_C" localSheetId="8">#REF!</definedName>
    <definedName name="SH44_C">#REF!</definedName>
    <definedName name="SH44_COMP" localSheetId="4">#REF!</definedName>
    <definedName name="SH44_COMP" localSheetId="5">#REF!</definedName>
    <definedName name="SH44_COMP" localSheetId="2">#REF!</definedName>
    <definedName name="SH44_COMP" localSheetId="6">#REF!</definedName>
    <definedName name="SH44_COMP" localSheetId="8">#REF!</definedName>
    <definedName name="SH44_COMP">#REF!</definedName>
    <definedName name="SH45_" localSheetId="4">#REF!</definedName>
    <definedName name="SH45_" localSheetId="5">#REF!</definedName>
    <definedName name="SH45_" localSheetId="2">#REF!</definedName>
    <definedName name="SH45_" localSheetId="6">#REF!</definedName>
    <definedName name="SH45_" localSheetId="8">#REF!</definedName>
    <definedName name="SH45_">#REF!</definedName>
    <definedName name="sh45__" localSheetId="4">#REF!</definedName>
    <definedName name="sh45__" localSheetId="5">#REF!</definedName>
    <definedName name="sh45__" localSheetId="2">#REF!</definedName>
    <definedName name="sh45__" localSheetId="6">#REF!</definedName>
    <definedName name="sh45__" localSheetId="8">#REF!</definedName>
    <definedName name="sh45__">#REF!</definedName>
    <definedName name="SH45_C" localSheetId="4">#REF!</definedName>
    <definedName name="SH45_C" localSheetId="5">#REF!</definedName>
    <definedName name="SH45_C" localSheetId="2">#REF!</definedName>
    <definedName name="SH45_C" localSheetId="6">#REF!</definedName>
    <definedName name="SH45_C" localSheetId="8">#REF!</definedName>
    <definedName name="SH45_C">#REF!</definedName>
    <definedName name="SH45_COMP" localSheetId="4">#REF!</definedName>
    <definedName name="SH45_COMP" localSheetId="5">#REF!</definedName>
    <definedName name="SH45_COMP" localSheetId="2">#REF!</definedName>
    <definedName name="SH45_COMP" localSheetId="6">#REF!</definedName>
    <definedName name="SH45_COMP" localSheetId="8">#REF!</definedName>
    <definedName name="SH45_COMP">#REF!</definedName>
    <definedName name="SH46_" localSheetId="4">#REF!</definedName>
    <definedName name="SH46_" localSheetId="5">#REF!</definedName>
    <definedName name="SH46_" localSheetId="2">#REF!</definedName>
    <definedName name="SH46_" localSheetId="6">#REF!</definedName>
    <definedName name="SH46_" localSheetId="8">#REF!</definedName>
    <definedName name="SH46_">#REF!</definedName>
    <definedName name="sh46__" localSheetId="4">#REF!</definedName>
    <definedName name="sh46__" localSheetId="5">#REF!</definedName>
    <definedName name="sh46__" localSheetId="2">#REF!</definedName>
    <definedName name="sh46__" localSheetId="6">#REF!</definedName>
    <definedName name="sh46__" localSheetId="8">#REF!</definedName>
    <definedName name="sh46__">#REF!</definedName>
    <definedName name="SH46_C" localSheetId="4">#REF!</definedName>
    <definedName name="SH46_C" localSheetId="5">#REF!</definedName>
    <definedName name="SH46_C" localSheetId="2">#REF!</definedName>
    <definedName name="SH46_C" localSheetId="6">#REF!</definedName>
    <definedName name="SH46_C" localSheetId="8">#REF!</definedName>
    <definedName name="SH46_C">#REF!</definedName>
    <definedName name="SH46_COMP" localSheetId="4">#REF!</definedName>
    <definedName name="SH46_COMP" localSheetId="5">#REF!</definedName>
    <definedName name="SH46_COMP" localSheetId="2">#REF!</definedName>
    <definedName name="SH46_COMP" localSheetId="6">#REF!</definedName>
    <definedName name="SH46_COMP" localSheetId="8">#REF!</definedName>
    <definedName name="SH46_COMP">#REF!</definedName>
    <definedName name="SH47_" localSheetId="4">#REF!</definedName>
    <definedName name="SH47_" localSheetId="5">#REF!</definedName>
    <definedName name="SH47_" localSheetId="2">#REF!</definedName>
    <definedName name="SH47_" localSheetId="6">#REF!</definedName>
    <definedName name="SH47_" localSheetId="8">#REF!</definedName>
    <definedName name="SH47_">#REF!</definedName>
    <definedName name="sh47__" localSheetId="4">#REF!</definedName>
    <definedName name="sh47__" localSheetId="5">#REF!</definedName>
    <definedName name="sh47__" localSheetId="2">#REF!</definedName>
    <definedName name="sh47__" localSheetId="6">#REF!</definedName>
    <definedName name="sh47__" localSheetId="8">#REF!</definedName>
    <definedName name="sh47__">#REF!</definedName>
    <definedName name="SH47_C" localSheetId="4">#REF!</definedName>
    <definedName name="SH47_C" localSheetId="5">#REF!</definedName>
    <definedName name="SH47_C" localSheetId="2">#REF!</definedName>
    <definedName name="SH47_C" localSheetId="6">#REF!</definedName>
    <definedName name="SH47_C" localSheetId="8">#REF!</definedName>
    <definedName name="SH47_C">#REF!</definedName>
    <definedName name="SH47_COMP" localSheetId="4">#REF!</definedName>
    <definedName name="SH47_COMP" localSheetId="5">#REF!</definedName>
    <definedName name="SH47_COMP" localSheetId="2">#REF!</definedName>
    <definedName name="SH47_COMP" localSheetId="6">#REF!</definedName>
    <definedName name="SH47_COMP" localSheetId="8">#REF!</definedName>
    <definedName name="SH47_COMP">#REF!</definedName>
    <definedName name="SH48_" localSheetId="4">#REF!</definedName>
    <definedName name="SH48_" localSheetId="5">#REF!</definedName>
    <definedName name="SH48_" localSheetId="2">#REF!</definedName>
    <definedName name="SH48_" localSheetId="6">#REF!</definedName>
    <definedName name="SH48_" localSheetId="8">#REF!</definedName>
    <definedName name="SH48_">#REF!</definedName>
    <definedName name="sh48__" localSheetId="4">#REF!</definedName>
    <definedName name="sh48__" localSheetId="5">#REF!</definedName>
    <definedName name="sh48__" localSheetId="2">#REF!</definedName>
    <definedName name="sh48__" localSheetId="6">#REF!</definedName>
    <definedName name="sh48__" localSheetId="8">#REF!</definedName>
    <definedName name="sh48__">#REF!</definedName>
    <definedName name="SH48_C" localSheetId="4">#REF!</definedName>
    <definedName name="SH48_C" localSheetId="5">#REF!</definedName>
    <definedName name="SH48_C" localSheetId="2">#REF!</definedName>
    <definedName name="SH48_C" localSheetId="6">#REF!</definedName>
    <definedName name="SH48_C" localSheetId="8">#REF!</definedName>
    <definedName name="SH48_C">#REF!</definedName>
    <definedName name="SH48_COMP" localSheetId="4">#REF!</definedName>
    <definedName name="SH48_COMP" localSheetId="5">#REF!</definedName>
    <definedName name="SH48_COMP" localSheetId="2">#REF!</definedName>
    <definedName name="SH48_COMP" localSheetId="6">#REF!</definedName>
    <definedName name="SH48_COMP" localSheetId="8">#REF!</definedName>
    <definedName name="SH48_COMP">#REF!</definedName>
    <definedName name="SH49_" localSheetId="4">#REF!</definedName>
    <definedName name="SH49_" localSheetId="5">#REF!</definedName>
    <definedName name="SH49_" localSheetId="2">#REF!</definedName>
    <definedName name="SH49_" localSheetId="6">#REF!</definedName>
    <definedName name="SH49_" localSheetId="8">#REF!</definedName>
    <definedName name="SH49_">#REF!</definedName>
    <definedName name="sh49__" localSheetId="4">#REF!</definedName>
    <definedName name="sh49__" localSheetId="5">#REF!</definedName>
    <definedName name="sh49__" localSheetId="2">#REF!</definedName>
    <definedName name="sh49__" localSheetId="6">#REF!</definedName>
    <definedName name="sh49__" localSheetId="8">#REF!</definedName>
    <definedName name="sh49__">#REF!</definedName>
    <definedName name="SH49_C" localSheetId="4">#REF!</definedName>
    <definedName name="SH49_C" localSheetId="5">#REF!</definedName>
    <definedName name="SH49_C" localSheetId="2">#REF!</definedName>
    <definedName name="SH49_C" localSheetId="6">#REF!</definedName>
    <definedName name="SH49_C" localSheetId="8">#REF!</definedName>
    <definedName name="SH49_C">#REF!</definedName>
    <definedName name="SH49_COMP" localSheetId="4">#REF!</definedName>
    <definedName name="SH49_COMP" localSheetId="5">#REF!</definedName>
    <definedName name="SH49_COMP" localSheetId="2">#REF!</definedName>
    <definedName name="SH49_COMP" localSheetId="6">#REF!</definedName>
    <definedName name="SH49_COMP" localSheetId="8">#REF!</definedName>
    <definedName name="SH49_COMP">#REF!</definedName>
    <definedName name="SH50_" localSheetId="4">#REF!</definedName>
    <definedName name="SH50_" localSheetId="5">#REF!</definedName>
    <definedName name="SH50_" localSheetId="2">#REF!</definedName>
    <definedName name="SH50_" localSheetId="6">#REF!</definedName>
    <definedName name="SH50_" localSheetId="8">#REF!</definedName>
    <definedName name="SH50_">#REF!</definedName>
    <definedName name="sh50__" localSheetId="4">#REF!</definedName>
    <definedName name="sh50__" localSheetId="5">#REF!</definedName>
    <definedName name="sh50__" localSheetId="2">#REF!</definedName>
    <definedName name="sh50__" localSheetId="6">#REF!</definedName>
    <definedName name="sh50__" localSheetId="8">#REF!</definedName>
    <definedName name="sh50__">#REF!</definedName>
    <definedName name="SH50_C" localSheetId="4">#REF!</definedName>
    <definedName name="SH50_C" localSheetId="5">#REF!</definedName>
    <definedName name="SH50_C" localSheetId="2">#REF!</definedName>
    <definedName name="SH50_C" localSheetId="6">#REF!</definedName>
    <definedName name="SH50_C" localSheetId="8">#REF!</definedName>
    <definedName name="SH50_C">#REF!</definedName>
    <definedName name="SH50_COMP" localSheetId="4">#REF!</definedName>
    <definedName name="SH50_COMP" localSheetId="5">#REF!</definedName>
    <definedName name="SH50_COMP" localSheetId="2">#REF!</definedName>
    <definedName name="SH50_COMP" localSheetId="6">#REF!</definedName>
    <definedName name="SH50_COMP" localSheetId="8">#REF!</definedName>
    <definedName name="SH50_COMP">#REF!</definedName>
    <definedName name="SH51_" localSheetId="4">#REF!</definedName>
    <definedName name="SH51_" localSheetId="5">#REF!</definedName>
    <definedName name="SH51_" localSheetId="2">#REF!</definedName>
    <definedName name="SH51_" localSheetId="6">#REF!</definedName>
    <definedName name="SH51_" localSheetId="8">#REF!</definedName>
    <definedName name="SH51_">#REF!</definedName>
    <definedName name="sh51__" localSheetId="4">#REF!</definedName>
    <definedName name="sh51__" localSheetId="5">#REF!</definedName>
    <definedName name="sh51__" localSheetId="2">#REF!</definedName>
    <definedName name="sh51__" localSheetId="6">#REF!</definedName>
    <definedName name="sh51__" localSheetId="8">#REF!</definedName>
    <definedName name="sh51__">#REF!</definedName>
    <definedName name="SH51_C" localSheetId="4">#REF!</definedName>
    <definedName name="SH51_C" localSheetId="5">#REF!</definedName>
    <definedName name="SH51_C" localSheetId="2">#REF!</definedName>
    <definedName name="SH51_C" localSheetId="6">#REF!</definedName>
    <definedName name="SH51_C" localSheetId="8">#REF!</definedName>
    <definedName name="SH51_C">#REF!</definedName>
    <definedName name="SH51_COMP" localSheetId="4">#REF!</definedName>
    <definedName name="SH51_COMP" localSheetId="5">#REF!</definedName>
    <definedName name="SH51_COMP" localSheetId="2">#REF!</definedName>
    <definedName name="SH51_COMP" localSheetId="6">#REF!</definedName>
    <definedName name="SH51_COMP" localSheetId="8">#REF!</definedName>
    <definedName name="SH51_COMP">#REF!</definedName>
    <definedName name="SH52_" localSheetId="4">#REF!</definedName>
    <definedName name="SH52_" localSheetId="5">#REF!</definedName>
    <definedName name="SH52_" localSheetId="2">#REF!</definedName>
    <definedName name="SH52_" localSheetId="6">#REF!</definedName>
    <definedName name="SH52_" localSheetId="8">#REF!</definedName>
    <definedName name="SH52_">#REF!</definedName>
    <definedName name="sh52__" localSheetId="4">#REF!</definedName>
    <definedName name="sh52__" localSheetId="5">#REF!</definedName>
    <definedName name="sh52__" localSheetId="2">#REF!</definedName>
    <definedName name="sh52__" localSheetId="6">#REF!</definedName>
    <definedName name="sh52__" localSheetId="8">#REF!</definedName>
    <definedName name="sh52__">#REF!</definedName>
    <definedName name="SH52_C" localSheetId="4">#REF!</definedName>
    <definedName name="SH52_C" localSheetId="5">#REF!</definedName>
    <definedName name="SH52_C" localSheetId="2">#REF!</definedName>
    <definedName name="SH52_C" localSheetId="6">#REF!</definedName>
    <definedName name="SH52_C" localSheetId="8">#REF!</definedName>
    <definedName name="SH52_C">#REF!</definedName>
    <definedName name="SH52_COMP" localSheetId="4">#REF!</definedName>
    <definedName name="SH52_COMP" localSheetId="5">#REF!</definedName>
    <definedName name="SH52_COMP" localSheetId="2">#REF!</definedName>
    <definedName name="SH52_COMP" localSheetId="6">#REF!</definedName>
    <definedName name="SH52_COMP" localSheetId="8">#REF!</definedName>
    <definedName name="SH52_COMP">#REF!</definedName>
    <definedName name="SH53_" localSheetId="4">#REF!</definedName>
    <definedName name="SH53_" localSheetId="5">#REF!</definedName>
    <definedName name="SH53_" localSheetId="2">#REF!</definedName>
    <definedName name="SH53_" localSheetId="6">#REF!</definedName>
    <definedName name="SH53_" localSheetId="8">#REF!</definedName>
    <definedName name="SH53_">#REF!</definedName>
    <definedName name="sh53__" localSheetId="4">#REF!</definedName>
    <definedName name="sh53__" localSheetId="5">#REF!</definedName>
    <definedName name="sh53__" localSheetId="2">#REF!</definedName>
    <definedName name="sh53__" localSheetId="6">#REF!</definedName>
    <definedName name="sh53__" localSheetId="8">#REF!</definedName>
    <definedName name="sh53__">#REF!</definedName>
    <definedName name="SH53_C" localSheetId="4">#REF!</definedName>
    <definedName name="SH53_C" localSheetId="5">#REF!</definedName>
    <definedName name="SH53_C" localSheetId="2">#REF!</definedName>
    <definedName name="SH53_C" localSheetId="6">#REF!</definedName>
    <definedName name="SH53_C" localSheetId="8">#REF!</definedName>
    <definedName name="SH53_C">#REF!</definedName>
    <definedName name="SH53_COMP" localSheetId="4">#REF!</definedName>
    <definedName name="SH53_COMP" localSheetId="5">#REF!</definedName>
    <definedName name="SH53_COMP" localSheetId="2">#REF!</definedName>
    <definedName name="SH53_COMP" localSheetId="6">#REF!</definedName>
    <definedName name="SH53_COMP" localSheetId="8">#REF!</definedName>
    <definedName name="SH53_COMP">#REF!</definedName>
    <definedName name="SH54_" localSheetId="4">#REF!</definedName>
    <definedName name="SH54_" localSheetId="5">#REF!</definedName>
    <definedName name="SH54_" localSheetId="2">#REF!</definedName>
    <definedName name="SH54_" localSheetId="6">#REF!</definedName>
    <definedName name="SH54_" localSheetId="8">#REF!</definedName>
    <definedName name="SH54_">#REF!</definedName>
    <definedName name="sh54__" localSheetId="4">#REF!</definedName>
    <definedName name="sh54__" localSheetId="5">#REF!</definedName>
    <definedName name="sh54__" localSheetId="2">#REF!</definedName>
    <definedName name="sh54__" localSheetId="6">#REF!</definedName>
    <definedName name="sh54__" localSheetId="8">#REF!</definedName>
    <definedName name="sh54__">#REF!</definedName>
    <definedName name="SH54_C" localSheetId="4">#REF!</definedName>
    <definedName name="SH54_C" localSheetId="5">#REF!</definedName>
    <definedName name="SH54_C" localSheetId="2">#REF!</definedName>
    <definedName name="SH54_C" localSheetId="6">#REF!</definedName>
    <definedName name="SH54_C" localSheetId="8">#REF!</definedName>
    <definedName name="SH54_C">#REF!</definedName>
    <definedName name="SH54_COMP" localSheetId="4">#REF!</definedName>
    <definedName name="SH54_COMP" localSheetId="5">#REF!</definedName>
    <definedName name="SH54_COMP" localSheetId="2">#REF!</definedName>
    <definedName name="SH54_COMP" localSheetId="6">#REF!</definedName>
    <definedName name="SH54_COMP" localSheetId="8">#REF!</definedName>
    <definedName name="SH54_COMP">#REF!</definedName>
    <definedName name="SH55_" localSheetId="4">#REF!</definedName>
    <definedName name="SH55_" localSheetId="5">#REF!</definedName>
    <definedName name="SH55_" localSheetId="2">#REF!</definedName>
    <definedName name="SH55_" localSheetId="6">#REF!</definedName>
    <definedName name="SH55_" localSheetId="8">#REF!</definedName>
    <definedName name="SH55_">#REF!</definedName>
    <definedName name="sh55__" localSheetId="4">#REF!</definedName>
    <definedName name="sh55__" localSheetId="5">#REF!</definedName>
    <definedName name="sh55__" localSheetId="2">#REF!</definedName>
    <definedName name="sh55__" localSheetId="6">#REF!</definedName>
    <definedName name="sh55__" localSheetId="8">#REF!</definedName>
    <definedName name="sh55__">#REF!</definedName>
    <definedName name="SH55_C" localSheetId="4">#REF!</definedName>
    <definedName name="SH55_C" localSheetId="5">#REF!</definedName>
    <definedName name="SH55_C" localSheetId="2">#REF!</definedName>
    <definedName name="SH55_C" localSheetId="6">#REF!</definedName>
    <definedName name="SH55_C" localSheetId="8">#REF!</definedName>
    <definedName name="SH55_C">#REF!</definedName>
    <definedName name="SH55_COMP" localSheetId="4">#REF!</definedName>
    <definedName name="SH55_COMP" localSheetId="5">#REF!</definedName>
    <definedName name="SH55_COMP" localSheetId="2">#REF!</definedName>
    <definedName name="SH55_COMP" localSheetId="6">#REF!</definedName>
    <definedName name="SH55_COMP" localSheetId="8">#REF!</definedName>
    <definedName name="SH55_COMP">#REF!</definedName>
    <definedName name="SH56_" localSheetId="4">#REF!</definedName>
    <definedName name="SH56_" localSheetId="5">#REF!</definedName>
    <definedName name="SH56_" localSheetId="2">#REF!</definedName>
    <definedName name="SH56_" localSheetId="6">#REF!</definedName>
    <definedName name="SH56_" localSheetId="8">#REF!</definedName>
    <definedName name="SH56_">#REF!</definedName>
    <definedName name="sh56__" localSheetId="4">#REF!</definedName>
    <definedName name="sh56__" localSheetId="5">#REF!</definedName>
    <definedName name="sh56__" localSheetId="2">#REF!</definedName>
    <definedName name="sh56__" localSheetId="6">#REF!</definedName>
    <definedName name="sh56__" localSheetId="8">#REF!</definedName>
    <definedName name="sh56__">#REF!</definedName>
    <definedName name="SH56_C" localSheetId="4">#REF!</definedName>
    <definedName name="SH56_C" localSheetId="5">#REF!</definedName>
    <definedName name="SH56_C" localSheetId="2">#REF!</definedName>
    <definedName name="SH56_C" localSheetId="6">#REF!</definedName>
    <definedName name="SH56_C" localSheetId="8">#REF!</definedName>
    <definedName name="SH56_C">#REF!</definedName>
    <definedName name="SH56_COMP" localSheetId="4">#REF!</definedName>
    <definedName name="SH56_COMP" localSheetId="5">#REF!</definedName>
    <definedName name="SH56_COMP" localSheetId="2">#REF!</definedName>
    <definedName name="SH56_COMP" localSheetId="6">#REF!</definedName>
    <definedName name="SH56_COMP" localSheetId="8">#REF!</definedName>
    <definedName name="SH56_COMP">#REF!</definedName>
    <definedName name="SH57_" localSheetId="4">#REF!</definedName>
    <definedName name="SH57_" localSheetId="5">#REF!</definedName>
    <definedName name="SH57_" localSheetId="2">#REF!</definedName>
    <definedName name="SH57_" localSheetId="6">#REF!</definedName>
    <definedName name="SH57_" localSheetId="8">#REF!</definedName>
    <definedName name="SH57_">#REF!</definedName>
    <definedName name="sh57__" localSheetId="4">#REF!</definedName>
    <definedName name="sh57__" localSheetId="5">#REF!</definedName>
    <definedName name="sh57__" localSheetId="2">#REF!</definedName>
    <definedName name="sh57__" localSheetId="6">#REF!</definedName>
    <definedName name="sh57__" localSheetId="8">#REF!</definedName>
    <definedName name="sh57__">#REF!</definedName>
    <definedName name="SH57_C" localSheetId="4">#REF!</definedName>
    <definedName name="SH57_C" localSheetId="5">#REF!</definedName>
    <definedName name="SH57_C" localSheetId="2">#REF!</definedName>
    <definedName name="SH57_C" localSheetId="6">#REF!</definedName>
    <definedName name="SH57_C" localSheetId="8">#REF!</definedName>
    <definedName name="SH57_C">#REF!</definedName>
    <definedName name="SH57_COMP" localSheetId="4">#REF!</definedName>
    <definedName name="SH57_COMP" localSheetId="5">#REF!</definedName>
    <definedName name="SH57_COMP" localSheetId="2">#REF!</definedName>
    <definedName name="SH57_COMP" localSheetId="6">#REF!</definedName>
    <definedName name="SH57_COMP" localSheetId="8">#REF!</definedName>
    <definedName name="SH57_COMP">#REF!</definedName>
    <definedName name="SH58_" localSheetId="4">#REF!</definedName>
    <definedName name="SH58_" localSheetId="5">#REF!</definedName>
    <definedName name="SH58_" localSheetId="2">#REF!</definedName>
    <definedName name="SH58_" localSheetId="6">#REF!</definedName>
    <definedName name="SH58_" localSheetId="8">#REF!</definedName>
    <definedName name="SH58_">#REF!</definedName>
    <definedName name="sh58__" localSheetId="4">#REF!</definedName>
    <definedName name="sh58__" localSheetId="5">#REF!</definedName>
    <definedName name="sh58__" localSheetId="2">#REF!</definedName>
    <definedName name="sh58__" localSheetId="6">#REF!</definedName>
    <definedName name="sh58__" localSheetId="8">#REF!</definedName>
    <definedName name="sh58__">#REF!</definedName>
    <definedName name="SH58_C" localSheetId="4">#REF!</definedName>
    <definedName name="SH58_C" localSheetId="5">#REF!</definedName>
    <definedName name="SH58_C" localSheetId="2">#REF!</definedName>
    <definedName name="SH58_C" localSheetId="6">#REF!</definedName>
    <definedName name="SH58_C" localSheetId="8">#REF!</definedName>
    <definedName name="SH58_C">#REF!</definedName>
    <definedName name="SH58_comp" localSheetId="4">#REF!</definedName>
    <definedName name="SH58_comp" localSheetId="5">#REF!</definedName>
    <definedName name="SH58_comp" localSheetId="2">#REF!</definedName>
    <definedName name="SH58_comp" localSheetId="6">#REF!</definedName>
    <definedName name="SH58_comp" localSheetId="8">#REF!</definedName>
    <definedName name="SH58_comp">#REF!</definedName>
    <definedName name="SH59_" localSheetId="4">#REF!</definedName>
    <definedName name="SH59_" localSheetId="5">#REF!</definedName>
    <definedName name="SH59_" localSheetId="2">#REF!</definedName>
    <definedName name="SH59_" localSheetId="6">#REF!</definedName>
    <definedName name="SH59_" localSheetId="8">#REF!</definedName>
    <definedName name="SH59_">#REF!</definedName>
    <definedName name="sh59__" localSheetId="4">#REF!</definedName>
    <definedName name="sh59__" localSheetId="5">#REF!</definedName>
    <definedName name="sh59__" localSheetId="2">#REF!</definedName>
    <definedName name="sh59__" localSheetId="6">#REF!</definedName>
    <definedName name="sh59__" localSheetId="8">#REF!</definedName>
    <definedName name="sh59__">#REF!</definedName>
    <definedName name="SH59_C" localSheetId="4">#REF!</definedName>
    <definedName name="SH59_C" localSheetId="5">#REF!</definedName>
    <definedName name="SH59_C" localSheetId="2">#REF!</definedName>
    <definedName name="SH59_C" localSheetId="6">#REF!</definedName>
    <definedName name="SH59_C" localSheetId="8">#REF!</definedName>
    <definedName name="SH59_C">#REF!</definedName>
    <definedName name="SH59_COMP" localSheetId="4">#REF!</definedName>
    <definedName name="SH59_COMP" localSheetId="5">#REF!</definedName>
    <definedName name="SH59_COMP" localSheetId="2">#REF!</definedName>
    <definedName name="SH59_COMP" localSheetId="6">#REF!</definedName>
    <definedName name="SH59_COMP" localSheetId="8">#REF!</definedName>
    <definedName name="SH59_COMP">#REF!</definedName>
    <definedName name="SH60_" localSheetId="4">#REF!</definedName>
    <definedName name="SH60_" localSheetId="5">#REF!</definedName>
    <definedName name="SH60_" localSheetId="2">#REF!</definedName>
    <definedName name="SH60_" localSheetId="6">#REF!</definedName>
    <definedName name="SH60_" localSheetId="8">#REF!</definedName>
    <definedName name="SH60_">#REF!</definedName>
    <definedName name="sh60__" localSheetId="4">#REF!</definedName>
    <definedName name="sh60__" localSheetId="5">#REF!</definedName>
    <definedName name="sh60__" localSheetId="2">#REF!</definedName>
    <definedName name="sh60__" localSheetId="6">#REF!</definedName>
    <definedName name="sh60__" localSheetId="8">#REF!</definedName>
    <definedName name="sh60__">#REF!</definedName>
    <definedName name="SH60_C" localSheetId="4">#REF!</definedName>
    <definedName name="SH60_C" localSheetId="5">#REF!</definedName>
    <definedName name="SH60_C" localSheetId="2">#REF!</definedName>
    <definedName name="SH60_C" localSheetId="6">#REF!</definedName>
    <definedName name="SH60_C" localSheetId="8">#REF!</definedName>
    <definedName name="SH60_C">#REF!</definedName>
    <definedName name="SH60_COMP" localSheetId="4">#REF!</definedName>
    <definedName name="SH60_COMP" localSheetId="5">#REF!</definedName>
    <definedName name="SH60_COMP" localSheetId="2">#REF!</definedName>
    <definedName name="SH60_COMP" localSheetId="6">#REF!</definedName>
    <definedName name="SH60_COMP" localSheetId="8">#REF!</definedName>
    <definedName name="SH60_COMP">#REF!</definedName>
    <definedName name="SH61_" localSheetId="4">#REF!</definedName>
    <definedName name="SH61_" localSheetId="5">#REF!</definedName>
    <definedName name="SH61_" localSheetId="2">#REF!</definedName>
    <definedName name="SH61_" localSheetId="6">#REF!</definedName>
    <definedName name="SH61_" localSheetId="8">#REF!</definedName>
    <definedName name="SH61_">#REF!</definedName>
    <definedName name="sh61__" localSheetId="4">#REF!</definedName>
    <definedName name="sh61__" localSheetId="5">#REF!</definedName>
    <definedName name="sh61__" localSheetId="2">#REF!</definedName>
    <definedName name="sh61__" localSheetId="6">#REF!</definedName>
    <definedName name="sh61__" localSheetId="8">#REF!</definedName>
    <definedName name="sh61__">#REF!</definedName>
    <definedName name="SH61_C" localSheetId="4">#REF!</definedName>
    <definedName name="SH61_C" localSheetId="5">#REF!</definedName>
    <definedName name="SH61_C" localSheetId="2">#REF!</definedName>
    <definedName name="SH61_C" localSheetId="6">#REF!</definedName>
    <definedName name="SH61_C" localSheetId="8">#REF!</definedName>
    <definedName name="SH61_C">#REF!</definedName>
    <definedName name="SH61_COMP" localSheetId="4">#REF!</definedName>
    <definedName name="SH61_COMP" localSheetId="5">#REF!</definedName>
    <definedName name="SH61_COMP" localSheetId="2">#REF!</definedName>
    <definedName name="SH61_COMP" localSheetId="6">#REF!</definedName>
    <definedName name="SH61_COMP" localSheetId="8">#REF!</definedName>
    <definedName name="SH61_COMP">#REF!</definedName>
    <definedName name="SH62_" localSheetId="4">#REF!</definedName>
    <definedName name="SH62_" localSheetId="5">#REF!</definedName>
    <definedName name="SH62_" localSheetId="2">#REF!</definedName>
    <definedName name="SH62_" localSheetId="6">#REF!</definedName>
    <definedName name="SH62_" localSheetId="8">#REF!</definedName>
    <definedName name="SH62_">#REF!</definedName>
    <definedName name="sh62__" localSheetId="4">#REF!</definedName>
    <definedName name="sh62__" localSheetId="5">#REF!</definedName>
    <definedName name="sh62__" localSheetId="2">#REF!</definedName>
    <definedName name="sh62__" localSheetId="6">#REF!</definedName>
    <definedName name="sh62__" localSheetId="8">#REF!</definedName>
    <definedName name="sh62__">#REF!</definedName>
    <definedName name="SH62_C" localSheetId="4">#REF!</definedName>
    <definedName name="SH62_C" localSheetId="5">#REF!</definedName>
    <definedName name="SH62_C" localSheetId="2">#REF!</definedName>
    <definedName name="SH62_C" localSheetId="6">#REF!</definedName>
    <definedName name="SH62_C" localSheetId="8">#REF!</definedName>
    <definedName name="SH62_C">#REF!</definedName>
    <definedName name="SH62_COMP" localSheetId="4">#REF!</definedName>
    <definedName name="SH62_COMP" localSheetId="5">#REF!</definedName>
    <definedName name="SH62_COMP" localSheetId="2">#REF!</definedName>
    <definedName name="SH62_COMP" localSheetId="6">#REF!</definedName>
    <definedName name="SH62_COMP" localSheetId="8">#REF!</definedName>
    <definedName name="SH62_COMP">#REF!</definedName>
    <definedName name="SH63_" localSheetId="4">#REF!</definedName>
    <definedName name="SH63_" localSheetId="5">#REF!</definedName>
    <definedName name="SH63_" localSheetId="2">#REF!</definedName>
    <definedName name="SH63_" localSheetId="6">#REF!</definedName>
    <definedName name="SH63_" localSheetId="8">#REF!</definedName>
    <definedName name="SH63_">#REF!</definedName>
    <definedName name="sh63__" localSheetId="4">#REF!</definedName>
    <definedName name="sh63__" localSheetId="5">#REF!</definedName>
    <definedName name="sh63__" localSheetId="2">#REF!</definedName>
    <definedName name="sh63__" localSheetId="6">#REF!</definedName>
    <definedName name="sh63__" localSheetId="8">#REF!</definedName>
    <definedName name="sh63__">#REF!</definedName>
    <definedName name="SH63_C" localSheetId="4">#REF!</definedName>
    <definedName name="SH63_C" localSheetId="5">#REF!</definedName>
    <definedName name="SH63_C" localSheetId="2">#REF!</definedName>
    <definedName name="SH63_C" localSheetId="6">#REF!</definedName>
    <definedName name="SH63_C" localSheetId="8">#REF!</definedName>
    <definedName name="SH63_C">#REF!</definedName>
    <definedName name="SH63_COMP" localSheetId="4">#REF!</definedName>
    <definedName name="SH63_COMP" localSheetId="5">#REF!</definedName>
    <definedName name="SH63_COMP" localSheetId="2">#REF!</definedName>
    <definedName name="SH63_COMP" localSheetId="6">#REF!</definedName>
    <definedName name="SH63_COMP" localSheetId="8">#REF!</definedName>
    <definedName name="SH63_COMP">#REF!</definedName>
    <definedName name="SH64_" localSheetId="4">#REF!</definedName>
    <definedName name="SH64_" localSheetId="5">#REF!</definedName>
    <definedName name="SH64_" localSheetId="2">#REF!</definedName>
    <definedName name="SH64_" localSheetId="6">#REF!</definedName>
    <definedName name="SH64_" localSheetId="8">#REF!</definedName>
    <definedName name="SH64_">#REF!</definedName>
    <definedName name="sh64__" localSheetId="4">#REF!</definedName>
    <definedName name="sh64__" localSheetId="5">#REF!</definedName>
    <definedName name="sh64__" localSheetId="2">#REF!</definedName>
    <definedName name="sh64__" localSheetId="6">#REF!</definedName>
    <definedName name="sh64__" localSheetId="8">#REF!</definedName>
    <definedName name="sh64__">#REF!</definedName>
    <definedName name="SH64_C" localSheetId="4">#REF!</definedName>
    <definedName name="SH64_C" localSheetId="5">#REF!</definedName>
    <definedName name="SH64_C" localSheetId="2">#REF!</definedName>
    <definedName name="SH64_C" localSheetId="6">#REF!</definedName>
    <definedName name="SH64_C" localSheetId="8">#REF!</definedName>
    <definedName name="SH64_C">#REF!</definedName>
    <definedName name="SH64_COMP" localSheetId="4">#REF!</definedName>
    <definedName name="SH64_COMP" localSheetId="5">#REF!</definedName>
    <definedName name="SH64_COMP" localSheetId="2">#REF!</definedName>
    <definedName name="SH64_COMP" localSheetId="6">#REF!</definedName>
    <definedName name="SH64_COMP" localSheetId="8">#REF!</definedName>
    <definedName name="SH64_COMP">#REF!</definedName>
    <definedName name="SH65_" localSheetId="4">#REF!</definedName>
    <definedName name="SH65_" localSheetId="5">#REF!</definedName>
    <definedName name="SH65_" localSheetId="2">#REF!</definedName>
    <definedName name="SH65_" localSheetId="6">#REF!</definedName>
    <definedName name="SH65_" localSheetId="8">#REF!</definedName>
    <definedName name="SH65_">#REF!</definedName>
    <definedName name="sh65__" localSheetId="4">#REF!</definedName>
    <definedName name="sh65__" localSheetId="5">#REF!</definedName>
    <definedName name="sh65__" localSheetId="2">#REF!</definedName>
    <definedName name="sh65__" localSheetId="6">#REF!</definedName>
    <definedName name="sh65__" localSheetId="8">#REF!</definedName>
    <definedName name="sh65__">#REF!</definedName>
    <definedName name="SH65_C" localSheetId="4">#REF!</definedName>
    <definedName name="SH65_C" localSheetId="5">#REF!</definedName>
    <definedName name="SH65_C" localSheetId="2">#REF!</definedName>
    <definedName name="SH65_C" localSheetId="6">#REF!</definedName>
    <definedName name="SH65_C" localSheetId="8">#REF!</definedName>
    <definedName name="SH65_C">#REF!</definedName>
    <definedName name="SH65_COMP" localSheetId="4">#REF!</definedName>
    <definedName name="SH65_COMP" localSheetId="5">#REF!</definedName>
    <definedName name="SH65_COMP" localSheetId="2">#REF!</definedName>
    <definedName name="SH65_COMP" localSheetId="6">#REF!</definedName>
    <definedName name="SH65_COMP" localSheetId="8">#REF!</definedName>
    <definedName name="SH65_COMP">#REF!</definedName>
    <definedName name="SH66_" localSheetId="4">#REF!</definedName>
    <definedName name="SH66_" localSheetId="5">#REF!</definedName>
    <definedName name="SH66_" localSheetId="2">#REF!</definedName>
    <definedName name="SH66_" localSheetId="6">#REF!</definedName>
    <definedName name="SH66_" localSheetId="8">#REF!</definedName>
    <definedName name="SH66_">#REF!</definedName>
    <definedName name="sh66__" localSheetId="4">#REF!</definedName>
    <definedName name="sh66__" localSheetId="5">#REF!</definedName>
    <definedName name="sh66__" localSheetId="2">#REF!</definedName>
    <definedName name="sh66__" localSheetId="6">#REF!</definedName>
    <definedName name="sh66__" localSheetId="8">#REF!</definedName>
    <definedName name="sh66__">#REF!</definedName>
    <definedName name="SH66_C" localSheetId="4">#REF!</definedName>
    <definedName name="SH66_C" localSheetId="5">#REF!</definedName>
    <definedName name="SH66_C" localSheetId="2">#REF!</definedName>
    <definedName name="SH66_C" localSheetId="6">#REF!</definedName>
    <definedName name="SH66_C" localSheetId="8">#REF!</definedName>
    <definedName name="SH66_C">#REF!</definedName>
    <definedName name="SH66_COMP" localSheetId="4">#REF!</definedName>
    <definedName name="SH66_COMP" localSheetId="5">#REF!</definedName>
    <definedName name="SH66_COMP" localSheetId="2">#REF!</definedName>
    <definedName name="SH66_COMP" localSheetId="6">#REF!</definedName>
    <definedName name="SH66_COMP" localSheetId="8">#REF!</definedName>
    <definedName name="SH66_COMP">#REF!</definedName>
    <definedName name="SH67_" localSheetId="4">#REF!</definedName>
    <definedName name="SH67_" localSheetId="5">#REF!</definedName>
    <definedName name="SH67_" localSheetId="2">#REF!</definedName>
    <definedName name="SH67_" localSheetId="6">#REF!</definedName>
    <definedName name="SH67_" localSheetId="8">#REF!</definedName>
    <definedName name="SH67_">#REF!</definedName>
    <definedName name="sh67__" localSheetId="4">#REF!</definedName>
    <definedName name="sh67__" localSheetId="5">#REF!</definedName>
    <definedName name="sh67__" localSheetId="2">#REF!</definedName>
    <definedName name="sh67__" localSheetId="6">#REF!</definedName>
    <definedName name="sh67__" localSheetId="8">#REF!</definedName>
    <definedName name="sh67__">#REF!</definedName>
    <definedName name="SH67_C" localSheetId="4">#REF!</definedName>
    <definedName name="SH67_C" localSheetId="5">#REF!</definedName>
    <definedName name="SH67_C" localSheetId="2">#REF!</definedName>
    <definedName name="SH67_C" localSheetId="6">#REF!</definedName>
    <definedName name="SH67_C" localSheetId="8">#REF!</definedName>
    <definedName name="SH67_C">#REF!</definedName>
    <definedName name="SH67_comp" localSheetId="4">#REF!</definedName>
    <definedName name="SH67_comp" localSheetId="5">#REF!</definedName>
    <definedName name="SH67_comp" localSheetId="2">#REF!</definedName>
    <definedName name="SH67_comp" localSheetId="6">#REF!</definedName>
    <definedName name="SH67_comp" localSheetId="8">#REF!</definedName>
    <definedName name="SH67_comp">#REF!</definedName>
    <definedName name="SH68_" localSheetId="4">#REF!</definedName>
    <definedName name="SH68_" localSheetId="5">#REF!</definedName>
    <definedName name="SH68_" localSheetId="2">#REF!</definedName>
    <definedName name="SH68_" localSheetId="6">#REF!</definedName>
    <definedName name="SH68_" localSheetId="8">#REF!</definedName>
    <definedName name="SH68_">#REF!</definedName>
    <definedName name="sh68__" localSheetId="4">#REF!</definedName>
    <definedName name="sh68__" localSheetId="5">#REF!</definedName>
    <definedName name="sh68__" localSheetId="2">#REF!</definedName>
    <definedName name="sh68__" localSheetId="6">#REF!</definedName>
    <definedName name="sh68__" localSheetId="8">#REF!</definedName>
    <definedName name="sh68__">#REF!</definedName>
    <definedName name="SH68_C" localSheetId="4">#REF!</definedName>
    <definedName name="SH68_C" localSheetId="5">#REF!</definedName>
    <definedName name="SH68_C" localSheetId="2">#REF!</definedName>
    <definedName name="SH68_C" localSheetId="6">#REF!</definedName>
    <definedName name="SH68_C" localSheetId="8">#REF!</definedName>
    <definedName name="SH68_C">#REF!</definedName>
    <definedName name="SH68_COMP" localSheetId="4">#REF!</definedName>
    <definedName name="SH68_COMP" localSheetId="5">#REF!</definedName>
    <definedName name="SH68_COMP" localSheetId="2">#REF!</definedName>
    <definedName name="SH68_COMP" localSheetId="6">#REF!</definedName>
    <definedName name="SH68_COMP" localSheetId="8">#REF!</definedName>
    <definedName name="SH68_COMP">#REF!</definedName>
    <definedName name="SH69_" localSheetId="4">#REF!</definedName>
    <definedName name="SH69_" localSheetId="5">#REF!</definedName>
    <definedName name="SH69_" localSheetId="2">#REF!</definedName>
    <definedName name="SH69_" localSheetId="6">#REF!</definedName>
    <definedName name="SH69_" localSheetId="8">#REF!</definedName>
    <definedName name="SH69_">#REF!</definedName>
    <definedName name="sh69__" localSheetId="4">#REF!</definedName>
    <definedName name="sh69__" localSheetId="5">#REF!</definedName>
    <definedName name="sh69__" localSheetId="2">#REF!</definedName>
    <definedName name="sh69__" localSheetId="6">#REF!</definedName>
    <definedName name="sh69__" localSheetId="8">#REF!</definedName>
    <definedName name="sh69__">#REF!</definedName>
    <definedName name="SH69_C" localSheetId="4">#REF!</definedName>
    <definedName name="SH69_C" localSheetId="5">#REF!</definedName>
    <definedName name="SH69_C" localSheetId="2">#REF!</definedName>
    <definedName name="SH69_C" localSheetId="6">#REF!</definedName>
    <definedName name="SH69_C" localSheetId="8">#REF!</definedName>
    <definedName name="SH69_C">#REF!</definedName>
    <definedName name="SH69_COMP" localSheetId="4">#REF!</definedName>
    <definedName name="SH69_COMP" localSheetId="5">#REF!</definedName>
    <definedName name="SH69_COMP" localSheetId="2">#REF!</definedName>
    <definedName name="SH69_COMP" localSheetId="6">#REF!</definedName>
    <definedName name="SH69_COMP" localSheetId="8">#REF!</definedName>
    <definedName name="SH69_COMP">#REF!</definedName>
    <definedName name="SH70_" localSheetId="4">#REF!</definedName>
    <definedName name="SH70_" localSheetId="5">#REF!</definedName>
    <definedName name="SH70_" localSheetId="2">#REF!</definedName>
    <definedName name="SH70_" localSheetId="6">#REF!</definedName>
    <definedName name="SH70_" localSheetId="8">#REF!</definedName>
    <definedName name="SH70_">#REF!</definedName>
    <definedName name="sh70__" localSheetId="4">#REF!</definedName>
    <definedName name="sh70__" localSheetId="5">#REF!</definedName>
    <definedName name="sh70__" localSheetId="2">#REF!</definedName>
    <definedName name="sh70__" localSheetId="6">#REF!</definedName>
    <definedName name="sh70__" localSheetId="8">#REF!</definedName>
    <definedName name="sh70__">#REF!</definedName>
    <definedName name="SH70_C" localSheetId="4">#REF!</definedName>
    <definedName name="SH70_C" localSheetId="5">#REF!</definedName>
    <definedName name="SH70_C" localSheetId="2">#REF!</definedName>
    <definedName name="SH70_C" localSheetId="6">#REF!</definedName>
    <definedName name="SH70_C" localSheetId="8">#REF!</definedName>
    <definedName name="SH70_C">#REF!</definedName>
    <definedName name="SH70_COMP" localSheetId="4">#REF!</definedName>
    <definedName name="SH70_COMP" localSheetId="5">#REF!</definedName>
    <definedName name="SH70_COMP" localSheetId="2">#REF!</definedName>
    <definedName name="SH70_COMP" localSheetId="6">#REF!</definedName>
    <definedName name="SH70_COMP" localSheetId="8">#REF!</definedName>
    <definedName name="SH70_COMP">#REF!</definedName>
    <definedName name="SH71_" localSheetId="4">#REF!</definedName>
    <definedName name="SH71_" localSheetId="5">#REF!</definedName>
    <definedName name="SH71_" localSheetId="2">#REF!</definedName>
    <definedName name="SH71_" localSheetId="6">#REF!</definedName>
    <definedName name="SH71_" localSheetId="8">#REF!</definedName>
    <definedName name="SH71_">#REF!</definedName>
    <definedName name="sh71__" localSheetId="4">#REF!</definedName>
    <definedName name="sh71__" localSheetId="5">#REF!</definedName>
    <definedName name="sh71__" localSheetId="2">#REF!</definedName>
    <definedName name="sh71__" localSheetId="6">#REF!</definedName>
    <definedName name="sh71__" localSheetId="8">#REF!</definedName>
    <definedName name="sh71__">#REF!</definedName>
    <definedName name="SH71_C" localSheetId="4">#REF!</definedName>
    <definedName name="SH71_C" localSheetId="5">#REF!</definedName>
    <definedName name="SH71_C" localSheetId="2">#REF!</definedName>
    <definedName name="SH71_C" localSheetId="6">#REF!</definedName>
    <definedName name="SH71_C" localSheetId="8">#REF!</definedName>
    <definedName name="SH71_C">#REF!</definedName>
    <definedName name="SH71_COMP" localSheetId="4">#REF!</definedName>
    <definedName name="SH71_COMP" localSheetId="5">#REF!</definedName>
    <definedName name="SH71_COMP" localSheetId="2">#REF!</definedName>
    <definedName name="SH71_COMP" localSheetId="6">#REF!</definedName>
    <definedName name="SH71_COMP" localSheetId="8">#REF!</definedName>
    <definedName name="SH71_COMP">#REF!</definedName>
    <definedName name="SH72_" localSheetId="4">#REF!</definedName>
    <definedName name="SH72_" localSheetId="5">#REF!</definedName>
    <definedName name="SH72_" localSheetId="2">#REF!</definedName>
    <definedName name="SH72_" localSheetId="6">#REF!</definedName>
    <definedName name="SH72_" localSheetId="8">#REF!</definedName>
    <definedName name="SH72_">#REF!</definedName>
    <definedName name="sh72__" localSheetId="4">#REF!</definedName>
    <definedName name="sh72__" localSheetId="5">#REF!</definedName>
    <definedName name="sh72__" localSheetId="2">#REF!</definedName>
    <definedName name="sh72__" localSheetId="6">#REF!</definedName>
    <definedName name="sh72__" localSheetId="8">#REF!</definedName>
    <definedName name="sh72__">#REF!</definedName>
    <definedName name="SH72_C" localSheetId="4">#REF!</definedName>
    <definedName name="SH72_C" localSheetId="5">#REF!</definedName>
    <definedName name="SH72_C" localSheetId="2">#REF!</definedName>
    <definedName name="SH72_C" localSheetId="6">#REF!</definedName>
    <definedName name="SH72_C" localSheetId="8">#REF!</definedName>
    <definedName name="SH72_C">#REF!</definedName>
    <definedName name="SH72_COMP" localSheetId="4">#REF!</definedName>
    <definedName name="SH72_COMP" localSheetId="5">#REF!</definedName>
    <definedName name="SH72_COMP" localSheetId="2">#REF!</definedName>
    <definedName name="SH72_COMP" localSheetId="6">#REF!</definedName>
    <definedName name="SH72_COMP" localSheetId="8">#REF!</definedName>
    <definedName name="SH72_COMP">#REF!</definedName>
    <definedName name="SH73_" localSheetId="4">#REF!</definedName>
    <definedName name="SH73_" localSheetId="5">#REF!</definedName>
    <definedName name="SH73_" localSheetId="2">#REF!</definedName>
    <definedName name="SH73_" localSheetId="6">#REF!</definedName>
    <definedName name="SH73_" localSheetId="8">#REF!</definedName>
    <definedName name="SH73_">#REF!</definedName>
    <definedName name="sh73__" localSheetId="4">#REF!</definedName>
    <definedName name="sh73__" localSheetId="5">#REF!</definedName>
    <definedName name="sh73__" localSheetId="2">#REF!</definedName>
    <definedName name="sh73__" localSheetId="6">#REF!</definedName>
    <definedName name="sh73__" localSheetId="8">#REF!</definedName>
    <definedName name="sh73__">#REF!</definedName>
    <definedName name="SH73_C" localSheetId="4">#REF!</definedName>
    <definedName name="SH73_C" localSheetId="5">#REF!</definedName>
    <definedName name="SH73_C" localSheetId="2">#REF!</definedName>
    <definedName name="SH73_C" localSheetId="6">#REF!</definedName>
    <definedName name="SH73_C" localSheetId="8">#REF!</definedName>
    <definedName name="SH73_C">#REF!</definedName>
    <definedName name="SH73_COMP" localSheetId="4">#REF!</definedName>
    <definedName name="SH73_COMP" localSheetId="5">#REF!</definedName>
    <definedName name="SH73_COMP" localSheetId="2">#REF!</definedName>
    <definedName name="SH73_COMP" localSheetId="6">#REF!</definedName>
    <definedName name="SH73_COMP" localSheetId="8">#REF!</definedName>
    <definedName name="SH73_COMP">#REF!</definedName>
    <definedName name="SH74_" localSheetId="4">#REF!</definedName>
    <definedName name="SH74_" localSheetId="5">#REF!</definedName>
    <definedName name="SH74_" localSheetId="2">#REF!</definedName>
    <definedName name="SH74_" localSheetId="6">#REF!</definedName>
    <definedName name="SH74_" localSheetId="8">#REF!</definedName>
    <definedName name="SH74_">#REF!</definedName>
    <definedName name="sh74__" localSheetId="4">#REF!</definedName>
    <definedName name="sh74__" localSheetId="5">#REF!</definedName>
    <definedName name="sh74__" localSheetId="2">#REF!</definedName>
    <definedName name="sh74__" localSheetId="6">#REF!</definedName>
    <definedName name="sh74__" localSheetId="8">#REF!</definedName>
    <definedName name="sh74__">#REF!</definedName>
    <definedName name="SH74_C" localSheetId="4">#REF!</definedName>
    <definedName name="SH74_C" localSheetId="5">#REF!</definedName>
    <definedName name="SH74_C" localSheetId="2">#REF!</definedName>
    <definedName name="SH74_C" localSheetId="6">#REF!</definedName>
    <definedName name="SH74_C" localSheetId="8">#REF!</definedName>
    <definedName name="SH74_C">#REF!</definedName>
    <definedName name="SH74_COMP" localSheetId="4">#REF!</definedName>
    <definedName name="SH74_COMP" localSheetId="5">#REF!</definedName>
    <definedName name="SH74_COMP" localSheetId="2">#REF!</definedName>
    <definedName name="SH74_COMP" localSheetId="6">#REF!</definedName>
    <definedName name="SH74_COMP" localSheetId="8">#REF!</definedName>
    <definedName name="SH74_COMP">#REF!</definedName>
    <definedName name="SH75_" localSheetId="4">#REF!</definedName>
    <definedName name="SH75_" localSheetId="5">#REF!</definedName>
    <definedName name="SH75_" localSheetId="2">#REF!</definedName>
    <definedName name="SH75_" localSheetId="6">#REF!</definedName>
    <definedName name="SH75_" localSheetId="8">#REF!</definedName>
    <definedName name="SH75_">#REF!</definedName>
    <definedName name="sh75__" localSheetId="4">#REF!</definedName>
    <definedName name="sh75__" localSheetId="5">#REF!</definedName>
    <definedName name="sh75__" localSheetId="2">#REF!</definedName>
    <definedName name="sh75__" localSheetId="6">#REF!</definedName>
    <definedName name="sh75__" localSheetId="8">#REF!</definedName>
    <definedName name="sh75__">#REF!</definedName>
    <definedName name="SH75_C" localSheetId="4">#REF!</definedName>
    <definedName name="SH75_C" localSheetId="5">#REF!</definedName>
    <definedName name="SH75_C" localSheetId="2">#REF!</definedName>
    <definedName name="SH75_C" localSheetId="6">#REF!</definedName>
    <definedName name="SH75_C" localSheetId="8">#REF!</definedName>
    <definedName name="SH75_C">#REF!</definedName>
    <definedName name="SH75_COMP" localSheetId="4">#REF!</definedName>
    <definedName name="SH75_COMP" localSheetId="5">#REF!</definedName>
    <definedName name="SH75_COMP" localSheetId="2">#REF!</definedName>
    <definedName name="SH75_COMP" localSheetId="6">#REF!</definedName>
    <definedName name="SH75_COMP" localSheetId="8">#REF!</definedName>
    <definedName name="SH75_COMP">#REF!</definedName>
    <definedName name="SH76_" localSheetId="4">#REF!</definedName>
    <definedName name="SH76_" localSheetId="5">#REF!</definedName>
    <definedName name="SH76_" localSheetId="2">#REF!</definedName>
    <definedName name="SH76_" localSheetId="6">#REF!</definedName>
    <definedName name="SH76_" localSheetId="8">#REF!</definedName>
    <definedName name="SH76_">#REF!</definedName>
    <definedName name="sh76__" localSheetId="4">#REF!</definedName>
    <definedName name="sh76__" localSheetId="5">#REF!</definedName>
    <definedName name="sh76__" localSheetId="2">#REF!</definedName>
    <definedName name="sh76__" localSheetId="6">#REF!</definedName>
    <definedName name="sh76__" localSheetId="8">#REF!</definedName>
    <definedName name="sh76__">#REF!</definedName>
    <definedName name="SH76_C" localSheetId="4">#REF!</definedName>
    <definedName name="SH76_C" localSheetId="5">#REF!</definedName>
    <definedName name="SH76_C" localSheetId="2">#REF!</definedName>
    <definedName name="SH76_C" localSheetId="6">#REF!</definedName>
    <definedName name="SH76_C" localSheetId="8">#REF!</definedName>
    <definedName name="SH76_C">#REF!</definedName>
    <definedName name="SH76_COMP" localSheetId="4">#REF!</definedName>
    <definedName name="SH76_COMP" localSheetId="5">#REF!</definedName>
    <definedName name="SH76_COMP" localSheetId="2">#REF!</definedName>
    <definedName name="SH76_COMP" localSheetId="6">#REF!</definedName>
    <definedName name="SH76_COMP" localSheetId="8">#REF!</definedName>
    <definedName name="SH76_COMP">#REF!</definedName>
    <definedName name="SH77_" localSheetId="4">#REF!</definedName>
    <definedName name="SH77_" localSheetId="5">#REF!</definedName>
    <definedName name="SH77_" localSheetId="2">#REF!</definedName>
    <definedName name="SH77_" localSheetId="6">#REF!</definedName>
    <definedName name="SH77_" localSheetId="8">#REF!</definedName>
    <definedName name="SH77_">#REF!</definedName>
    <definedName name="sh77__" localSheetId="4">#REF!</definedName>
    <definedName name="sh77__" localSheetId="5">#REF!</definedName>
    <definedName name="sh77__" localSheetId="2">#REF!</definedName>
    <definedName name="sh77__" localSheetId="6">#REF!</definedName>
    <definedName name="sh77__" localSheetId="8">#REF!</definedName>
    <definedName name="sh77__">#REF!</definedName>
    <definedName name="SH77_C" localSheetId="4">#REF!</definedName>
    <definedName name="SH77_C" localSheetId="5">#REF!</definedName>
    <definedName name="SH77_C" localSheetId="2">#REF!</definedName>
    <definedName name="SH77_C" localSheetId="6">#REF!</definedName>
    <definedName name="SH77_C" localSheetId="8">#REF!</definedName>
    <definedName name="SH77_C">#REF!</definedName>
    <definedName name="SH77_COMP" localSheetId="4">#REF!</definedName>
    <definedName name="SH77_COMP" localSheetId="5">#REF!</definedName>
    <definedName name="SH77_COMP" localSheetId="2">#REF!</definedName>
    <definedName name="SH77_COMP" localSheetId="6">#REF!</definedName>
    <definedName name="SH77_COMP" localSheetId="8">#REF!</definedName>
    <definedName name="SH77_COMP">#REF!</definedName>
    <definedName name="SH78_" localSheetId="4">#REF!</definedName>
    <definedName name="SH78_" localSheetId="5">#REF!</definedName>
    <definedName name="SH78_" localSheetId="2">#REF!</definedName>
    <definedName name="SH78_" localSheetId="6">#REF!</definedName>
    <definedName name="SH78_" localSheetId="8">#REF!</definedName>
    <definedName name="SH78_">#REF!</definedName>
    <definedName name="sh78__" localSheetId="4">#REF!</definedName>
    <definedName name="sh78__" localSheetId="5">#REF!</definedName>
    <definedName name="sh78__" localSheetId="2">#REF!</definedName>
    <definedName name="sh78__" localSheetId="6">#REF!</definedName>
    <definedName name="sh78__" localSheetId="8">#REF!</definedName>
    <definedName name="sh78__">#REF!</definedName>
    <definedName name="SH78_C" localSheetId="4">#REF!</definedName>
    <definedName name="SH78_C" localSheetId="5">#REF!</definedName>
    <definedName name="SH78_C" localSheetId="2">#REF!</definedName>
    <definedName name="SH78_C" localSheetId="6">#REF!</definedName>
    <definedName name="SH78_C" localSheetId="8">#REF!</definedName>
    <definedName name="SH78_C">#REF!</definedName>
    <definedName name="SH78_COMP" localSheetId="4">#REF!</definedName>
    <definedName name="SH78_COMP" localSheetId="5">#REF!</definedName>
    <definedName name="SH78_COMP" localSheetId="2">#REF!</definedName>
    <definedName name="SH78_COMP" localSheetId="6">#REF!</definedName>
    <definedName name="SH78_COMP" localSheetId="8">#REF!</definedName>
    <definedName name="SH78_COMP">#REF!</definedName>
    <definedName name="SH79_" localSheetId="4">#REF!</definedName>
    <definedName name="SH79_" localSheetId="5">#REF!</definedName>
    <definedName name="SH79_" localSheetId="2">#REF!</definedName>
    <definedName name="SH79_" localSheetId="6">#REF!</definedName>
    <definedName name="SH79_" localSheetId="8">#REF!</definedName>
    <definedName name="SH79_">#REF!</definedName>
    <definedName name="sh79__" localSheetId="4">#REF!</definedName>
    <definedName name="sh79__" localSheetId="5">#REF!</definedName>
    <definedName name="sh79__" localSheetId="2">#REF!</definedName>
    <definedName name="sh79__" localSheetId="6">#REF!</definedName>
    <definedName name="sh79__" localSheetId="8">#REF!</definedName>
    <definedName name="sh79__">#REF!</definedName>
    <definedName name="SH79_C" localSheetId="4">#REF!</definedName>
    <definedName name="SH79_C" localSheetId="5">#REF!</definedName>
    <definedName name="SH79_C" localSheetId="2">#REF!</definedName>
    <definedName name="SH79_C" localSheetId="6">#REF!</definedName>
    <definedName name="SH79_C" localSheetId="8">#REF!</definedName>
    <definedName name="SH79_C">#REF!</definedName>
    <definedName name="SH79_COMP" localSheetId="4">#REF!</definedName>
    <definedName name="SH79_COMP" localSheetId="5">#REF!</definedName>
    <definedName name="SH79_COMP" localSheetId="2">#REF!</definedName>
    <definedName name="SH79_COMP" localSheetId="6">#REF!</definedName>
    <definedName name="SH79_COMP" localSheetId="8">#REF!</definedName>
    <definedName name="SH79_COMP">#REF!</definedName>
    <definedName name="SH80_" localSheetId="4">#REF!</definedName>
    <definedName name="SH80_" localSheetId="5">#REF!</definedName>
    <definedName name="SH80_" localSheetId="2">#REF!</definedName>
    <definedName name="SH80_" localSheetId="6">#REF!</definedName>
    <definedName name="SH80_" localSheetId="8">#REF!</definedName>
    <definedName name="SH80_">#REF!</definedName>
    <definedName name="sh80__" localSheetId="4">#REF!</definedName>
    <definedName name="sh80__" localSheetId="5">#REF!</definedName>
    <definedName name="sh80__" localSheetId="2">#REF!</definedName>
    <definedName name="sh80__" localSheetId="6">#REF!</definedName>
    <definedName name="sh80__" localSheetId="8">#REF!</definedName>
    <definedName name="sh80__">#REF!</definedName>
    <definedName name="SH80_C" localSheetId="4">#REF!</definedName>
    <definedName name="SH80_C" localSheetId="5">#REF!</definedName>
    <definedName name="SH80_C" localSheetId="2">#REF!</definedName>
    <definedName name="SH80_C" localSheetId="6">#REF!</definedName>
    <definedName name="SH80_C" localSheetId="8">#REF!</definedName>
    <definedName name="SH80_C">#REF!</definedName>
    <definedName name="SH80_COMP" localSheetId="4">#REF!</definedName>
    <definedName name="SH80_COMP" localSheetId="5">#REF!</definedName>
    <definedName name="SH80_COMP" localSheetId="2">#REF!</definedName>
    <definedName name="SH80_COMP" localSheetId="6">#REF!</definedName>
    <definedName name="SH80_COMP" localSheetId="8">#REF!</definedName>
    <definedName name="SH80_COMP">#REF!</definedName>
    <definedName name="SH81_" localSheetId="4">#REF!</definedName>
    <definedName name="SH81_" localSheetId="5">#REF!</definedName>
    <definedName name="SH81_" localSheetId="2">#REF!</definedName>
    <definedName name="SH81_" localSheetId="6">#REF!</definedName>
    <definedName name="SH81_" localSheetId="8">#REF!</definedName>
    <definedName name="SH81_">#REF!</definedName>
    <definedName name="sh81__" localSheetId="4">#REF!</definedName>
    <definedName name="sh81__" localSheetId="5">#REF!</definedName>
    <definedName name="sh81__" localSheetId="2">#REF!</definedName>
    <definedName name="sh81__" localSheetId="6">#REF!</definedName>
    <definedName name="sh81__" localSheetId="8">#REF!</definedName>
    <definedName name="sh81__">#REF!</definedName>
    <definedName name="SH81_C" localSheetId="4">#REF!</definedName>
    <definedName name="SH81_C" localSheetId="5">#REF!</definedName>
    <definedName name="SH81_C" localSheetId="2">#REF!</definedName>
    <definedName name="SH81_C" localSheetId="6">#REF!</definedName>
    <definedName name="SH81_C" localSheetId="8">#REF!</definedName>
    <definedName name="SH81_C">#REF!</definedName>
    <definedName name="SH81_COMP" localSheetId="4">#REF!</definedName>
    <definedName name="SH81_COMP" localSheetId="5">#REF!</definedName>
    <definedName name="SH81_COMP" localSheetId="2">#REF!</definedName>
    <definedName name="SH81_COMP" localSheetId="6">#REF!</definedName>
    <definedName name="SH81_COMP" localSheetId="8">#REF!</definedName>
    <definedName name="SH81_COMP">#REF!</definedName>
    <definedName name="SH82_" localSheetId="4">#REF!</definedName>
    <definedName name="SH82_" localSheetId="5">#REF!</definedName>
    <definedName name="SH82_" localSheetId="2">#REF!</definedName>
    <definedName name="SH82_" localSheetId="6">#REF!</definedName>
    <definedName name="SH82_" localSheetId="8">#REF!</definedName>
    <definedName name="SH82_">#REF!</definedName>
    <definedName name="sh82__" localSheetId="4">#REF!</definedName>
    <definedName name="sh82__" localSheetId="5">#REF!</definedName>
    <definedName name="sh82__" localSheetId="2">#REF!</definedName>
    <definedName name="sh82__" localSheetId="6">#REF!</definedName>
    <definedName name="sh82__" localSheetId="8">#REF!</definedName>
    <definedName name="sh82__">#REF!</definedName>
    <definedName name="SH82_COMP" localSheetId="4">#REF!</definedName>
    <definedName name="SH82_COMP" localSheetId="5">#REF!</definedName>
    <definedName name="SH82_COMP" localSheetId="2">#REF!</definedName>
    <definedName name="SH82_COMP" localSheetId="6">#REF!</definedName>
    <definedName name="SH82_COMP" localSheetId="8">#REF!</definedName>
    <definedName name="SH82_COMP">#REF!</definedName>
    <definedName name="SH83_" localSheetId="4">#REF!</definedName>
    <definedName name="SH83_" localSheetId="5">#REF!</definedName>
    <definedName name="SH83_" localSheetId="2">#REF!</definedName>
    <definedName name="SH83_" localSheetId="6">#REF!</definedName>
    <definedName name="SH83_" localSheetId="8">#REF!</definedName>
    <definedName name="SH83_">#REF!</definedName>
    <definedName name="sh83__" localSheetId="4">#REF!</definedName>
    <definedName name="sh83__" localSheetId="5">#REF!</definedName>
    <definedName name="sh83__" localSheetId="2">#REF!</definedName>
    <definedName name="sh83__" localSheetId="6">#REF!</definedName>
    <definedName name="sh83__" localSheetId="8">#REF!</definedName>
    <definedName name="sh83__">#REF!</definedName>
    <definedName name="SH83_COMP" localSheetId="4">#REF!</definedName>
    <definedName name="SH83_COMP" localSheetId="5">#REF!</definedName>
    <definedName name="SH83_COMP" localSheetId="2">#REF!</definedName>
    <definedName name="SH83_COMP" localSheetId="6">#REF!</definedName>
    <definedName name="SH83_COMP" localSheetId="8">#REF!</definedName>
    <definedName name="SH83_COMP">#REF!</definedName>
    <definedName name="SH84_" localSheetId="4">#REF!</definedName>
    <definedName name="SH84_" localSheetId="5">#REF!</definedName>
    <definedName name="SH84_" localSheetId="2">#REF!</definedName>
    <definedName name="SH84_" localSheetId="6">#REF!</definedName>
    <definedName name="SH84_" localSheetId="8">#REF!</definedName>
    <definedName name="SH84_">#REF!</definedName>
    <definedName name="sh84__" localSheetId="4">#REF!</definedName>
    <definedName name="sh84__" localSheetId="5">#REF!</definedName>
    <definedName name="sh84__" localSheetId="2">#REF!</definedName>
    <definedName name="sh84__" localSheetId="6">#REF!</definedName>
    <definedName name="sh84__" localSheetId="8">#REF!</definedName>
    <definedName name="sh84__">#REF!</definedName>
    <definedName name="SH84_COMP" localSheetId="4">#REF!</definedName>
    <definedName name="SH84_COMP" localSheetId="5">#REF!</definedName>
    <definedName name="SH84_COMP" localSheetId="2">#REF!</definedName>
    <definedName name="SH84_COMP" localSheetId="6">#REF!</definedName>
    <definedName name="SH84_COMP" localSheetId="8">#REF!</definedName>
    <definedName name="SH84_COMP">#REF!</definedName>
    <definedName name="SH85_" localSheetId="4">#REF!</definedName>
    <definedName name="SH85_" localSheetId="5">#REF!</definedName>
    <definedName name="SH85_" localSheetId="2">#REF!</definedName>
    <definedName name="SH85_" localSheetId="6">#REF!</definedName>
    <definedName name="SH85_" localSheetId="8">#REF!</definedName>
    <definedName name="SH85_">#REF!</definedName>
    <definedName name="SH86_" localSheetId="4">#REF!</definedName>
    <definedName name="SH86_" localSheetId="5">#REF!</definedName>
    <definedName name="SH86_" localSheetId="2">#REF!</definedName>
    <definedName name="SH86_" localSheetId="6">#REF!</definedName>
    <definedName name="SH86_" localSheetId="8">#REF!</definedName>
    <definedName name="SH86_">#REF!</definedName>
    <definedName name="sh86_C" localSheetId="4">#REF!</definedName>
    <definedName name="sh86_C" localSheetId="5">#REF!</definedName>
    <definedName name="sh86_C" localSheetId="2">#REF!</definedName>
    <definedName name="sh86_C" localSheetId="6">#REF!</definedName>
    <definedName name="sh86_C" localSheetId="8">#REF!</definedName>
    <definedName name="sh86_C">#REF!</definedName>
    <definedName name="sh87_c" localSheetId="4">#REF!</definedName>
    <definedName name="sh87_c" localSheetId="5">#REF!</definedName>
    <definedName name="sh87_c" localSheetId="2">#REF!</definedName>
    <definedName name="sh87_c" localSheetId="6">#REF!</definedName>
    <definedName name="sh87_c" localSheetId="8">#REF!</definedName>
    <definedName name="sh87_c">#REF!</definedName>
    <definedName name="SH88_" localSheetId="4">#REF!</definedName>
    <definedName name="SH88_" localSheetId="5">#REF!</definedName>
    <definedName name="SH88_" localSheetId="2">#REF!</definedName>
    <definedName name="SH88_" localSheetId="6">#REF!</definedName>
    <definedName name="SH88_" localSheetId="8">#REF!</definedName>
    <definedName name="SH88_">#REF!</definedName>
    <definedName name="SH88_C" localSheetId="4">#REF!</definedName>
    <definedName name="SH88_C" localSheetId="5">#REF!</definedName>
    <definedName name="SH88_C" localSheetId="2">#REF!</definedName>
    <definedName name="SH88_C" localSheetId="6">#REF!</definedName>
    <definedName name="SH88_C" localSheetId="8">#REF!</definedName>
    <definedName name="SH88_C">#REF!</definedName>
    <definedName name="SH89_" localSheetId="4">#REF!</definedName>
    <definedName name="SH89_" localSheetId="5">#REF!</definedName>
    <definedName name="SH89_" localSheetId="2">#REF!</definedName>
    <definedName name="SH89_" localSheetId="6">#REF!</definedName>
    <definedName name="SH89_" localSheetId="8">#REF!</definedName>
    <definedName name="SH89_">#REF!</definedName>
    <definedName name="SH89_C" localSheetId="4">#REF!</definedName>
    <definedName name="SH89_C" localSheetId="5">#REF!</definedName>
    <definedName name="SH89_C" localSheetId="2">#REF!</definedName>
    <definedName name="SH89_C" localSheetId="6">#REF!</definedName>
    <definedName name="SH89_C" localSheetId="8">#REF!</definedName>
    <definedName name="SH89_C">#REF!</definedName>
    <definedName name="SH90_" localSheetId="4">#REF!</definedName>
    <definedName name="SH90_" localSheetId="5">#REF!</definedName>
    <definedName name="SH90_" localSheetId="2">#REF!</definedName>
    <definedName name="SH90_" localSheetId="6">#REF!</definedName>
    <definedName name="SH90_" localSheetId="8">#REF!</definedName>
    <definedName name="SH90_">#REF!</definedName>
    <definedName name="SH90_C" localSheetId="4">#REF!</definedName>
    <definedName name="SH90_C" localSheetId="5">#REF!</definedName>
    <definedName name="SH90_C" localSheetId="2">#REF!</definedName>
    <definedName name="SH90_C" localSheetId="6">#REF!</definedName>
    <definedName name="SH90_C" localSheetId="8">#REF!</definedName>
    <definedName name="SH90_C">#REF!</definedName>
    <definedName name="SH91_" localSheetId="4">#REF!</definedName>
    <definedName name="SH91_" localSheetId="5">#REF!</definedName>
    <definedName name="SH91_" localSheetId="2">#REF!</definedName>
    <definedName name="SH91_" localSheetId="6">#REF!</definedName>
    <definedName name="SH91_" localSheetId="8">#REF!</definedName>
    <definedName name="SH91_">#REF!</definedName>
    <definedName name="SP_23" localSheetId="4">#REF!</definedName>
    <definedName name="SP_23" localSheetId="5">#REF!</definedName>
    <definedName name="SP_23" localSheetId="2">#REF!</definedName>
    <definedName name="SP_23" localSheetId="6">#REF!</definedName>
    <definedName name="SP_23" localSheetId="8">#REF!</definedName>
    <definedName name="SP_23">#REF!</definedName>
    <definedName name="SP_24" localSheetId="4">#REF!</definedName>
    <definedName name="SP_24" localSheetId="5">#REF!</definedName>
    <definedName name="SP_24" localSheetId="2">#REF!</definedName>
    <definedName name="SP_24" localSheetId="6">#REF!</definedName>
    <definedName name="SP_24" localSheetId="8">#REF!</definedName>
    <definedName name="SP_24">#REF!</definedName>
    <definedName name="SP_25" localSheetId="4">#REF!</definedName>
    <definedName name="SP_25" localSheetId="5">#REF!</definedName>
    <definedName name="SP_25" localSheetId="2">#REF!</definedName>
    <definedName name="SP_25" localSheetId="6">#REF!</definedName>
    <definedName name="SP_25" localSheetId="8">#REF!</definedName>
    <definedName name="SP_25">#REF!</definedName>
    <definedName name="SP_26" localSheetId="4">#REF!</definedName>
    <definedName name="SP_26" localSheetId="5">#REF!</definedName>
    <definedName name="SP_26" localSheetId="2">#REF!</definedName>
    <definedName name="SP_26" localSheetId="6">#REF!</definedName>
    <definedName name="SP_26" localSheetId="8">#REF!</definedName>
    <definedName name="SP_26">#REF!</definedName>
    <definedName name="SP_27" localSheetId="4">#REF!</definedName>
    <definedName name="SP_27" localSheetId="5">#REF!</definedName>
    <definedName name="SP_27" localSheetId="2">#REF!</definedName>
    <definedName name="SP_27" localSheetId="6">#REF!</definedName>
    <definedName name="SP_27" localSheetId="8">#REF!</definedName>
    <definedName name="SP_27">#REF!</definedName>
    <definedName name="SP_28" localSheetId="4">#REF!</definedName>
    <definedName name="SP_28" localSheetId="5">#REF!</definedName>
    <definedName name="SP_28" localSheetId="2">#REF!</definedName>
    <definedName name="SP_28" localSheetId="6">#REF!</definedName>
    <definedName name="SP_28" localSheetId="8">#REF!</definedName>
    <definedName name="SP_28">#REF!</definedName>
    <definedName name="SP_30" localSheetId="4">#REF!</definedName>
    <definedName name="SP_30" localSheetId="5">#REF!</definedName>
    <definedName name="SP_30" localSheetId="2">#REF!</definedName>
    <definedName name="SP_30" localSheetId="6">#REF!</definedName>
    <definedName name="SP_30" localSheetId="8">#REF!</definedName>
    <definedName name="SP_30">#REF!</definedName>
    <definedName name="SP_31" localSheetId="4">#REF!</definedName>
    <definedName name="SP_31" localSheetId="5">#REF!</definedName>
    <definedName name="SP_31" localSheetId="2">#REF!</definedName>
    <definedName name="SP_31" localSheetId="6">#REF!</definedName>
    <definedName name="SP_31" localSheetId="8">#REF!</definedName>
    <definedName name="SP_31">#REF!</definedName>
    <definedName name="SP_32" localSheetId="4">#REF!</definedName>
    <definedName name="SP_32" localSheetId="5">#REF!</definedName>
    <definedName name="SP_32" localSheetId="2">#REF!</definedName>
    <definedName name="SP_32" localSheetId="6">#REF!</definedName>
    <definedName name="SP_32" localSheetId="8">#REF!</definedName>
    <definedName name="SP_32">#REF!</definedName>
    <definedName name="SP_33" localSheetId="4">#REF!</definedName>
    <definedName name="SP_33" localSheetId="5">#REF!</definedName>
    <definedName name="SP_33" localSheetId="2">#REF!</definedName>
    <definedName name="SP_33" localSheetId="6">#REF!</definedName>
    <definedName name="SP_33" localSheetId="8">#REF!</definedName>
    <definedName name="SP_33">#REF!</definedName>
    <definedName name="SP_34" localSheetId="4">#REF!</definedName>
    <definedName name="SP_34" localSheetId="5">#REF!</definedName>
    <definedName name="SP_34" localSheetId="2">#REF!</definedName>
    <definedName name="SP_34" localSheetId="6">#REF!</definedName>
    <definedName name="SP_34" localSheetId="8">#REF!</definedName>
    <definedName name="SP_34">#REF!</definedName>
    <definedName name="SP_35" localSheetId="4">#REF!</definedName>
    <definedName name="SP_35" localSheetId="5">#REF!</definedName>
    <definedName name="SP_35" localSheetId="2">#REF!</definedName>
    <definedName name="SP_35" localSheetId="6">#REF!</definedName>
    <definedName name="SP_35" localSheetId="8">#REF!</definedName>
    <definedName name="SP_35">#REF!</definedName>
    <definedName name="SP_36" localSheetId="4">#REF!</definedName>
    <definedName name="SP_36" localSheetId="5">#REF!</definedName>
    <definedName name="SP_36" localSheetId="2">#REF!</definedName>
    <definedName name="SP_36" localSheetId="6">#REF!</definedName>
    <definedName name="SP_36" localSheetId="8">#REF!</definedName>
    <definedName name="SP_36">#REF!</definedName>
    <definedName name="SP_37" localSheetId="4">#REF!</definedName>
    <definedName name="SP_37" localSheetId="5">#REF!</definedName>
    <definedName name="SP_37" localSheetId="2">#REF!</definedName>
    <definedName name="SP_37" localSheetId="6">#REF!</definedName>
    <definedName name="SP_37" localSheetId="8">#REF!</definedName>
    <definedName name="SP_37">#REF!</definedName>
    <definedName name="SP_38" localSheetId="4">#REF!</definedName>
    <definedName name="SP_38" localSheetId="5">#REF!</definedName>
    <definedName name="SP_38" localSheetId="2">#REF!</definedName>
    <definedName name="SP_38" localSheetId="6">#REF!</definedName>
    <definedName name="SP_38" localSheetId="8">#REF!</definedName>
    <definedName name="SP_38">#REF!</definedName>
    <definedName name="SP_39" localSheetId="4">#REF!</definedName>
    <definedName name="SP_39" localSheetId="5">#REF!</definedName>
    <definedName name="SP_39" localSheetId="2">#REF!</definedName>
    <definedName name="SP_39" localSheetId="6">#REF!</definedName>
    <definedName name="SP_39" localSheetId="8">#REF!</definedName>
    <definedName name="SP_39">#REF!</definedName>
    <definedName name="SP_40" localSheetId="4">#REF!</definedName>
    <definedName name="SP_40" localSheetId="5">#REF!</definedName>
    <definedName name="SP_40" localSheetId="2">#REF!</definedName>
    <definedName name="SP_40" localSheetId="6">#REF!</definedName>
    <definedName name="SP_40" localSheetId="8">#REF!</definedName>
    <definedName name="SP_40">#REF!</definedName>
    <definedName name="SP_41" localSheetId="4">#REF!</definedName>
    <definedName name="SP_41" localSheetId="5">#REF!</definedName>
    <definedName name="SP_41" localSheetId="2">#REF!</definedName>
    <definedName name="SP_41" localSheetId="6">#REF!</definedName>
    <definedName name="SP_41" localSheetId="8">#REF!</definedName>
    <definedName name="SP_41">#REF!</definedName>
    <definedName name="SP_42" localSheetId="4">#REF!</definedName>
    <definedName name="SP_42" localSheetId="5">#REF!</definedName>
    <definedName name="SP_42" localSheetId="2">#REF!</definedName>
    <definedName name="SP_42" localSheetId="6">#REF!</definedName>
    <definedName name="SP_42" localSheetId="8">#REF!</definedName>
    <definedName name="SP_42">#REF!</definedName>
    <definedName name="SP_43" localSheetId="4">#REF!</definedName>
    <definedName name="SP_43" localSheetId="5">#REF!</definedName>
    <definedName name="SP_43" localSheetId="2">#REF!</definedName>
    <definedName name="SP_43" localSheetId="6">#REF!</definedName>
    <definedName name="SP_43" localSheetId="8">#REF!</definedName>
    <definedName name="SP_43">#REF!</definedName>
    <definedName name="SP_44" localSheetId="4">#REF!</definedName>
    <definedName name="SP_44" localSheetId="5">#REF!</definedName>
    <definedName name="SP_44" localSheetId="2">#REF!</definedName>
    <definedName name="SP_44" localSheetId="6">#REF!</definedName>
    <definedName name="SP_44" localSheetId="8">#REF!</definedName>
    <definedName name="SP_44">#REF!</definedName>
    <definedName name="SP_45a47" localSheetId="4">#REF!</definedName>
    <definedName name="SP_45a47" localSheetId="5">#REF!</definedName>
    <definedName name="SP_45a47" localSheetId="2">#REF!</definedName>
    <definedName name="SP_45a47" localSheetId="6">#REF!</definedName>
    <definedName name="SP_45a47" localSheetId="8">#REF!</definedName>
    <definedName name="SP_45a47">#REF!</definedName>
    <definedName name="SP_48" localSheetId="4">#REF!</definedName>
    <definedName name="SP_48" localSheetId="5">#REF!</definedName>
    <definedName name="SP_48" localSheetId="2">#REF!</definedName>
    <definedName name="SP_48" localSheetId="6">#REF!</definedName>
    <definedName name="SP_48" localSheetId="8">#REF!</definedName>
    <definedName name="SP_48">#REF!</definedName>
    <definedName name="SP_49" localSheetId="4">#REF!</definedName>
    <definedName name="SP_49" localSheetId="5">#REF!</definedName>
    <definedName name="SP_49" localSheetId="2">#REF!</definedName>
    <definedName name="SP_49" localSheetId="6">#REF!</definedName>
    <definedName name="SP_49" localSheetId="8">#REF!</definedName>
    <definedName name="SP_49">#REF!</definedName>
    <definedName name="SP01_" localSheetId="4">#REF!</definedName>
    <definedName name="SP01_" localSheetId="5">#REF!</definedName>
    <definedName name="SP01_" localSheetId="2">#REF!</definedName>
    <definedName name="SP01_" localSheetId="6">#REF!</definedName>
    <definedName name="SP01_" localSheetId="8">#REF!</definedName>
    <definedName name="SP01_">#REF!</definedName>
    <definedName name="SP02_" localSheetId="4">#REF!</definedName>
    <definedName name="SP02_" localSheetId="5">#REF!</definedName>
    <definedName name="SP02_" localSheetId="2">#REF!</definedName>
    <definedName name="SP02_" localSheetId="6">#REF!</definedName>
    <definedName name="SP02_" localSheetId="8">#REF!</definedName>
    <definedName name="SP02_">#REF!</definedName>
    <definedName name="SP03_" localSheetId="4">#REF!</definedName>
    <definedName name="SP03_" localSheetId="5">#REF!</definedName>
    <definedName name="SP03_" localSheetId="2">#REF!</definedName>
    <definedName name="SP03_" localSheetId="6">#REF!</definedName>
    <definedName name="SP03_" localSheetId="8">#REF!</definedName>
    <definedName name="SP03_">#REF!</definedName>
    <definedName name="SP04_" localSheetId="4">#REF!</definedName>
    <definedName name="SP04_" localSheetId="5">#REF!</definedName>
    <definedName name="SP04_" localSheetId="2">#REF!</definedName>
    <definedName name="SP04_" localSheetId="6">#REF!</definedName>
    <definedName name="SP04_" localSheetId="8">#REF!</definedName>
    <definedName name="SP04_">#REF!</definedName>
    <definedName name="SP05_" localSheetId="4">#REF!</definedName>
    <definedName name="SP05_" localSheetId="5">#REF!</definedName>
    <definedName name="SP05_" localSheetId="2">#REF!</definedName>
    <definedName name="SP05_" localSheetId="6">#REF!</definedName>
    <definedName name="SP05_" localSheetId="8">#REF!</definedName>
    <definedName name="SP05_">#REF!</definedName>
    <definedName name="SP06_" localSheetId="4">#REF!</definedName>
    <definedName name="SP06_" localSheetId="5">#REF!</definedName>
    <definedName name="SP06_" localSheetId="2">#REF!</definedName>
    <definedName name="SP06_" localSheetId="6">#REF!</definedName>
    <definedName name="SP06_" localSheetId="8">#REF!</definedName>
    <definedName name="SP06_">#REF!</definedName>
    <definedName name="SP06_C" localSheetId="4">#REF!</definedName>
    <definedName name="SP06_C" localSheetId="5">#REF!</definedName>
    <definedName name="SP06_C" localSheetId="2">#REF!</definedName>
    <definedName name="SP06_C" localSheetId="6">#REF!</definedName>
    <definedName name="SP06_C" localSheetId="8">#REF!</definedName>
    <definedName name="SP06_C">#REF!</definedName>
    <definedName name="SP06_COMP" localSheetId="4">#REF!</definedName>
    <definedName name="SP06_COMP" localSheetId="5">#REF!</definedName>
    <definedName name="SP06_COMP" localSheetId="2">#REF!</definedName>
    <definedName name="SP06_COMP" localSheetId="6">#REF!</definedName>
    <definedName name="SP06_COMP" localSheetId="8">#REF!</definedName>
    <definedName name="SP06_COMP">#REF!</definedName>
    <definedName name="SP07_" localSheetId="4">#REF!</definedName>
    <definedName name="SP07_" localSheetId="5">#REF!</definedName>
    <definedName name="SP07_" localSheetId="2">#REF!</definedName>
    <definedName name="SP07_" localSheetId="6">#REF!</definedName>
    <definedName name="SP07_" localSheetId="8">#REF!</definedName>
    <definedName name="SP07_">#REF!</definedName>
    <definedName name="SP07_C" localSheetId="4">#REF!</definedName>
    <definedName name="SP07_C" localSheetId="5">#REF!</definedName>
    <definedName name="SP07_C" localSheetId="2">#REF!</definedName>
    <definedName name="SP07_C" localSheetId="6">#REF!</definedName>
    <definedName name="SP07_C" localSheetId="8">#REF!</definedName>
    <definedName name="SP07_C">#REF!</definedName>
    <definedName name="SP07_COMP" localSheetId="4">#REF!</definedName>
    <definedName name="SP07_COMP" localSheetId="5">#REF!</definedName>
    <definedName name="SP07_COMP" localSheetId="2">#REF!</definedName>
    <definedName name="SP07_COMP" localSheetId="6">#REF!</definedName>
    <definedName name="SP07_COMP" localSheetId="8">#REF!</definedName>
    <definedName name="SP07_COMP">#REF!</definedName>
    <definedName name="SP08_" localSheetId="4">#REF!</definedName>
    <definedName name="SP08_" localSheetId="5">#REF!</definedName>
    <definedName name="SP08_" localSheetId="2">#REF!</definedName>
    <definedName name="SP08_" localSheetId="6">#REF!</definedName>
    <definedName name="SP08_" localSheetId="8">#REF!</definedName>
    <definedName name="SP08_">#REF!</definedName>
    <definedName name="SP08_C" localSheetId="4">#REF!</definedName>
    <definedName name="SP08_C" localSheetId="5">#REF!</definedName>
    <definedName name="SP08_C" localSheetId="2">#REF!</definedName>
    <definedName name="SP08_C" localSheetId="6">#REF!</definedName>
    <definedName name="SP08_C" localSheetId="8">#REF!</definedName>
    <definedName name="SP08_C">#REF!</definedName>
    <definedName name="SP08_COMP" localSheetId="4">#REF!</definedName>
    <definedName name="SP08_COMP" localSheetId="5">#REF!</definedName>
    <definedName name="SP08_COMP" localSheetId="2">#REF!</definedName>
    <definedName name="SP08_COMP" localSheetId="6">#REF!</definedName>
    <definedName name="SP08_COMP" localSheetId="8">#REF!</definedName>
    <definedName name="SP08_COMP">#REF!</definedName>
    <definedName name="SP09_" localSheetId="4">#REF!</definedName>
    <definedName name="SP09_" localSheetId="5">#REF!</definedName>
    <definedName name="SP09_" localSheetId="2">#REF!</definedName>
    <definedName name="SP09_" localSheetId="6">#REF!</definedName>
    <definedName name="SP09_" localSheetId="8">#REF!</definedName>
    <definedName name="SP09_">#REF!</definedName>
    <definedName name="SP10_" localSheetId="4">#REF!</definedName>
    <definedName name="SP10_" localSheetId="5">#REF!</definedName>
    <definedName name="SP10_" localSheetId="2">#REF!</definedName>
    <definedName name="SP10_" localSheetId="6">#REF!</definedName>
    <definedName name="SP10_" localSheetId="8">#REF!</definedName>
    <definedName name="SP10_">#REF!</definedName>
    <definedName name="SP11_" localSheetId="4">#REF!</definedName>
    <definedName name="SP11_" localSheetId="5">#REF!</definedName>
    <definedName name="SP11_" localSheetId="2">#REF!</definedName>
    <definedName name="SP11_" localSheetId="6">#REF!</definedName>
    <definedName name="SP11_" localSheetId="8">#REF!</definedName>
    <definedName name="SP11_">#REF!</definedName>
    <definedName name="SP11_C" localSheetId="4">#REF!</definedName>
    <definedName name="SP11_C" localSheetId="5">#REF!</definedName>
    <definedName name="SP11_C" localSheetId="2">#REF!</definedName>
    <definedName name="SP11_C" localSheetId="6">#REF!</definedName>
    <definedName name="SP11_C" localSheetId="8">#REF!</definedName>
    <definedName name="SP11_C">#REF!</definedName>
    <definedName name="SP11_COMP" localSheetId="4">#REF!</definedName>
    <definedName name="SP11_COMP" localSheetId="5">#REF!</definedName>
    <definedName name="SP11_COMP" localSheetId="2">#REF!</definedName>
    <definedName name="SP11_COMP" localSheetId="6">#REF!</definedName>
    <definedName name="SP11_COMP" localSheetId="8">#REF!</definedName>
    <definedName name="SP11_COMP">#REF!</definedName>
    <definedName name="SP12_" localSheetId="4">#REF!</definedName>
    <definedName name="SP12_" localSheetId="5">#REF!</definedName>
    <definedName name="SP12_" localSheetId="2">#REF!</definedName>
    <definedName name="SP12_" localSheetId="6">#REF!</definedName>
    <definedName name="SP12_" localSheetId="8">#REF!</definedName>
    <definedName name="SP12_">#REF!</definedName>
    <definedName name="SP12_C" localSheetId="4">#REF!</definedName>
    <definedName name="SP12_C" localSheetId="5">#REF!</definedName>
    <definedName name="SP12_C" localSheetId="2">#REF!</definedName>
    <definedName name="SP12_C" localSheetId="6">#REF!</definedName>
    <definedName name="SP12_C" localSheetId="8">#REF!</definedName>
    <definedName name="SP12_C">#REF!</definedName>
    <definedName name="SP12_COMP" localSheetId="4">#REF!</definedName>
    <definedName name="SP12_COMP" localSheetId="5">#REF!</definedName>
    <definedName name="SP12_COMP" localSheetId="2">#REF!</definedName>
    <definedName name="SP12_COMP" localSheetId="6">#REF!</definedName>
    <definedName name="SP12_COMP" localSheetId="8">#REF!</definedName>
    <definedName name="SP12_COMP">#REF!</definedName>
    <definedName name="SP13_" localSheetId="4">#REF!</definedName>
    <definedName name="SP13_" localSheetId="5">#REF!</definedName>
    <definedName name="SP13_" localSheetId="2">#REF!</definedName>
    <definedName name="SP13_" localSheetId="6">#REF!</definedName>
    <definedName name="SP13_" localSheetId="8">#REF!</definedName>
    <definedName name="SP13_">#REF!</definedName>
    <definedName name="SP13_C" localSheetId="4">#REF!</definedName>
    <definedName name="SP13_C" localSheetId="5">#REF!</definedName>
    <definedName name="SP13_C" localSheetId="2">#REF!</definedName>
    <definedName name="SP13_C" localSheetId="6">#REF!</definedName>
    <definedName name="SP13_C" localSheetId="8">#REF!</definedName>
    <definedName name="SP13_C">#REF!</definedName>
    <definedName name="SP13_COMP" localSheetId="4">#REF!</definedName>
    <definedName name="SP13_COMP" localSheetId="5">#REF!</definedName>
    <definedName name="SP13_COMP" localSheetId="2">#REF!</definedName>
    <definedName name="SP13_COMP" localSheetId="6">#REF!</definedName>
    <definedName name="SP13_COMP" localSheetId="8">#REF!</definedName>
    <definedName name="SP13_COMP">#REF!</definedName>
    <definedName name="SP14_" localSheetId="4">#REF!</definedName>
    <definedName name="SP14_" localSheetId="5">#REF!</definedName>
    <definedName name="SP14_" localSheetId="2">#REF!</definedName>
    <definedName name="SP14_" localSheetId="6">#REF!</definedName>
    <definedName name="SP14_" localSheetId="8">#REF!</definedName>
    <definedName name="SP14_">#REF!</definedName>
    <definedName name="SP15_" localSheetId="4">#REF!</definedName>
    <definedName name="SP15_" localSheetId="5">#REF!</definedName>
    <definedName name="SP15_" localSheetId="2">#REF!</definedName>
    <definedName name="SP15_" localSheetId="6">#REF!</definedName>
    <definedName name="SP15_" localSheetId="8">#REF!</definedName>
    <definedName name="SP15_">#REF!</definedName>
    <definedName name="SP16_" localSheetId="4">#REF!</definedName>
    <definedName name="SP16_" localSheetId="5">#REF!</definedName>
    <definedName name="SP16_" localSheetId="2">#REF!</definedName>
    <definedName name="SP16_" localSheetId="6">#REF!</definedName>
    <definedName name="SP16_" localSheetId="8">#REF!</definedName>
    <definedName name="SP16_">#REF!</definedName>
    <definedName name="SP17_" localSheetId="4">#REF!</definedName>
    <definedName name="SP17_" localSheetId="5">#REF!</definedName>
    <definedName name="SP17_" localSheetId="2">#REF!</definedName>
    <definedName name="SP17_" localSheetId="6">#REF!</definedName>
    <definedName name="SP17_" localSheetId="8">#REF!</definedName>
    <definedName name="SP17_">#REF!</definedName>
    <definedName name="SP18_" localSheetId="4">#REF!</definedName>
    <definedName name="SP18_" localSheetId="5">#REF!</definedName>
    <definedName name="SP18_" localSheetId="2">#REF!</definedName>
    <definedName name="SP18_" localSheetId="6">#REF!</definedName>
    <definedName name="SP18_" localSheetId="8">#REF!</definedName>
    <definedName name="SP18_">#REF!</definedName>
    <definedName name="SP19_" localSheetId="4">#REF!</definedName>
    <definedName name="SP19_" localSheetId="5">#REF!</definedName>
    <definedName name="SP19_" localSheetId="2">#REF!</definedName>
    <definedName name="SP19_" localSheetId="6">#REF!</definedName>
    <definedName name="SP19_" localSheetId="8">#REF!</definedName>
    <definedName name="SP19_">#REF!</definedName>
    <definedName name="SP20_" localSheetId="4">#REF!</definedName>
    <definedName name="SP20_" localSheetId="5">#REF!</definedName>
    <definedName name="SP20_" localSheetId="2">#REF!</definedName>
    <definedName name="SP20_" localSheetId="6">#REF!</definedName>
    <definedName name="SP20_" localSheetId="8">#REF!</definedName>
    <definedName name="SP20_">#REF!</definedName>
    <definedName name="SP21_" localSheetId="4">#REF!</definedName>
    <definedName name="SP21_" localSheetId="5">#REF!</definedName>
    <definedName name="SP21_" localSheetId="2">#REF!</definedName>
    <definedName name="SP21_" localSheetId="6">#REF!</definedName>
    <definedName name="SP21_" localSheetId="8">#REF!</definedName>
    <definedName name="SP21_">#REF!</definedName>
    <definedName name="SP22_" localSheetId="4">#REF!</definedName>
    <definedName name="SP22_" localSheetId="5">#REF!</definedName>
    <definedName name="SP22_" localSheetId="2">#REF!</definedName>
    <definedName name="SP22_" localSheetId="6">#REF!</definedName>
    <definedName name="SP22_" localSheetId="8">#REF!</definedName>
    <definedName name="SP22_">#REF!</definedName>
    <definedName name="SP27_C" localSheetId="4">#REF!</definedName>
    <definedName name="SP27_C" localSheetId="5">#REF!</definedName>
    <definedName name="SP27_C" localSheetId="2">#REF!</definedName>
    <definedName name="SP27_C" localSheetId="6">#REF!</definedName>
    <definedName name="SP27_C" localSheetId="8">#REF!</definedName>
    <definedName name="SP27_C">#REF!</definedName>
    <definedName name="SP27_COMP" localSheetId="4">#REF!</definedName>
    <definedName name="SP27_COMP" localSheetId="5">#REF!</definedName>
    <definedName name="SP27_COMP" localSheetId="2">#REF!</definedName>
    <definedName name="SP27_COMP" localSheetId="6">#REF!</definedName>
    <definedName name="SP27_COMP" localSheetId="8">#REF!</definedName>
    <definedName name="SP27_COMP">#REF!</definedName>
    <definedName name="SP28_C" localSheetId="4">#REF!</definedName>
    <definedName name="SP28_C" localSheetId="5">#REF!</definedName>
    <definedName name="SP28_C" localSheetId="2">#REF!</definedName>
    <definedName name="SP28_C" localSheetId="6">#REF!</definedName>
    <definedName name="SP28_C" localSheetId="8">#REF!</definedName>
    <definedName name="SP28_C">#REF!</definedName>
    <definedName name="SP28_COMP" localSheetId="4">#REF!</definedName>
    <definedName name="SP28_COMP" localSheetId="5">#REF!</definedName>
    <definedName name="SP28_COMP" localSheetId="2">#REF!</definedName>
    <definedName name="SP28_COMP" localSheetId="6">#REF!</definedName>
    <definedName name="SP28_COMP" localSheetId="8">#REF!</definedName>
    <definedName name="SP28_COMP">#REF!</definedName>
    <definedName name="SP29_" localSheetId="4">#REF!</definedName>
    <definedName name="SP29_" localSheetId="5">#REF!</definedName>
    <definedName name="SP29_" localSheetId="2">#REF!</definedName>
    <definedName name="SP29_" localSheetId="6">#REF!</definedName>
    <definedName name="SP29_" localSheetId="8">#REF!</definedName>
    <definedName name="SP29_">#REF!</definedName>
    <definedName name="SP31_C" localSheetId="4">#REF!</definedName>
    <definedName name="SP31_C" localSheetId="5">#REF!</definedName>
    <definedName name="SP31_C" localSheetId="2">#REF!</definedName>
    <definedName name="SP31_C" localSheetId="6">#REF!</definedName>
    <definedName name="SP31_C" localSheetId="8">#REF!</definedName>
    <definedName name="SP31_C">#REF!</definedName>
    <definedName name="SP31_COMP" localSheetId="4">#REF!</definedName>
    <definedName name="SP31_COMP" localSheetId="5">#REF!</definedName>
    <definedName name="SP31_COMP" localSheetId="2">#REF!</definedName>
    <definedName name="SP31_COMP" localSheetId="6">#REF!</definedName>
    <definedName name="SP31_COMP" localSheetId="8">#REF!</definedName>
    <definedName name="SP31_COMP">#REF!</definedName>
    <definedName name="SP32_C" localSheetId="4">#REF!</definedName>
    <definedName name="SP32_C" localSheetId="5">#REF!</definedName>
    <definedName name="SP32_C" localSheetId="2">#REF!</definedName>
    <definedName name="SP32_C" localSheetId="6">#REF!</definedName>
    <definedName name="SP32_C" localSheetId="8">#REF!</definedName>
    <definedName name="SP32_C">#REF!</definedName>
    <definedName name="SP32_COMP" localSheetId="4">#REF!</definedName>
    <definedName name="SP32_COMP" localSheetId="5">#REF!</definedName>
    <definedName name="SP32_COMP" localSheetId="2">#REF!</definedName>
    <definedName name="SP32_COMP" localSheetId="6">#REF!</definedName>
    <definedName name="SP32_COMP" localSheetId="8">#REF!</definedName>
    <definedName name="SP32_COMP">#REF!</definedName>
    <definedName name="SP35_C" localSheetId="4">#REF!</definedName>
    <definedName name="SP35_C" localSheetId="5">#REF!</definedName>
    <definedName name="SP35_C" localSheetId="2">#REF!</definedName>
    <definedName name="SP35_C" localSheetId="6">#REF!</definedName>
    <definedName name="SP35_C" localSheetId="8">#REF!</definedName>
    <definedName name="SP35_C">#REF!</definedName>
    <definedName name="SP35_COMP" localSheetId="4">#REF!</definedName>
    <definedName name="SP35_COMP" localSheetId="5">#REF!</definedName>
    <definedName name="SP35_COMP" localSheetId="2">#REF!</definedName>
    <definedName name="SP35_COMP" localSheetId="6">#REF!</definedName>
    <definedName name="SP35_COMP" localSheetId="8">#REF!</definedName>
    <definedName name="SP35_COMP">#REF!</definedName>
    <definedName name="SP36_C" localSheetId="4">#REF!</definedName>
    <definedName name="SP36_C" localSheetId="5">#REF!</definedName>
    <definedName name="SP36_C" localSheetId="2">#REF!</definedName>
    <definedName name="SP36_C" localSheetId="6">#REF!</definedName>
    <definedName name="SP36_C" localSheetId="8">#REF!</definedName>
    <definedName name="SP36_C">#REF!</definedName>
    <definedName name="SP36_COMP" localSheetId="4">#REF!</definedName>
    <definedName name="SP36_COMP" localSheetId="5">#REF!</definedName>
    <definedName name="SP36_COMP" localSheetId="2">#REF!</definedName>
    <definedName name="SP36_COMP" localSheetId="6">#REF!</definedName>
    <definedName name="SP36_COMP" localSheetId="8">#REF!</definedName>
    <definedName name="SP36_COMP">#REF!</definedName>
    <definedName name="SP37_C" localSheetId="4">#REF!</definedName>
    <definedName name="SP37_C" localSheetId="5">#REF!</definedName>
    <definedName name="SP37_C" localSheetId="2">#REF!</definedName>
    <definedName name="SP37_C" localSheetId="6">#REF!</definedName>
    <definedName name="SP37_C" localSheetId="8">#REF!</definedName>
    <definedName name="SP37_C">#REF!</definedName>
    <definedName name="SP37_COMP" localSheetId="4">#REF!</definedName>
    <definedName name="SP37_COMP" localSheetId="5">#REF!</definedName>
    <definedName name="SP37_COMP" localSheetId="2">#REF!</definedName>
    <definedName name="SP37_COMP" localSheetId="6">#REF!</definedName>
    <definedName name="SP37_COMP" localSheetId="8">#REF!</definedName>
    <definedName name="SP37_COMP">#REF!</definedName>
    <definedName name="SP42_C" localSheetId="4">#REF!</definedName>
    <definedName name="SP42_C" localSheetId="5">#REF!</definedName>
    <definedName name="SP42_C" localSheetId="2">#REF!</definedName>
    <definedName name="SP42_C" localSheetId="6">#REF!</definedName>
    <definedName name="SP42_C" localSheetId="8">#REF!</definedName>
    <definedName name="SP42_C">#REF!</definedName>
    <definedName name="SP42_COMP" localSheetId="4">#REF!</definedName>
    <definedName name="SP42_COMP" localSheetId="5">#REF!</definedName>
    <definedName name="SP42_COMP" localSheetId="2">#REF!</definedName>
    <definedName name="SP42_COMP" localSheetId="6">#REF!</definedName>
    <definedName name="SP42_COMP" localSheetId="8">#REF!</definedName>
    <definedName name="SP42_COMP">#REF!</definedName>
    <definedName name="SP43_C" localSheetId="4">#REF!</definedName>
    <definedName name="SP43_C" localSheetId="5">#REF!</definedName>
    <definedName name="SP43_C" localSheetId="2">#REF!</definedName>
    <definedName name="SP43_C" localSheetId="6">#REF!</definedName>
    <definedName name="SP43_C" localSheetId="8">#REF!</definedName>
    <definedName name="SP43_C">#REF!</definedName>
    <definedName name="SP43_COMP" localSheetId="4">#REF!</definedName>
    <definedName name="SP43_COMP" localSheetId="5">#REF!</definedName>
    <definedName name="SP43_COMP" localSheetId="2">#REF!</definedName>
    <definedName name="SP43_COMP" localSheetId="6">#REF!</definedName>
    <definedName name="SP43_COMP" localSheetId="8">#REF!</definedName>
    <definedName name="SP43_COMP">#REF!</definedName>
    <definedName name="SP44_C" localSheetId="4">#REF!</definedName>
    <definedName name="SP44_C" localSheetId="5">#REF!</definedName>
    <definedName name="SP44_C" localSheetId="2">#REF!</definedName>
    <definedName name="SP44_C" localSheetId="6">#REF!</definedName>
    <definedName name="SP44_C" localSheetId="8">#REF!</definedName>
    <definedName name="SP44_C">#REF!</definedName>
    <definedName name="SP44_COMP" localSheetId="4">#REF!</definedName>
    <definedName name="SP44_COMP" localSheetId="5">#REF!</definedName>
    <definedName name="SP44_COMP" localSheetId="2">#REF!</definedName>
    <definedName name="SP44_COMP" localSheetId="6">#REF!</definedName>
    <definedName name="SP44_COMP" localSheetId="8">#REF!</definedName>
    <definedName name="SP44_COMP">#REF!</definedName>
    <definedName name="SP50_" localSheetId="4">#REF!</definedName>
    <definedName name="SP50_" localSheetId="5">#REF!</definedName>
    <definedName name="SP50_" localSheetId="2">#REF!</definedName>
    <definedName name="SP50_" localSheetId="6">#REF!</definedName>
    <definedName name="SP50_" localSheetId="8">#REF!</definedName>
    <definedName name="SP50_">#REF!</definedName>
    <definedName name="SP51_" localSheetId="4">#REF!</definedName>
    <definedName name="SP51_" localSheetId="5">#REF!</definedName>
    <definedName name="SP51_" localSheetId="2">#REF!</definedName>
    <definedName name="SP51_" localSheetId="6">#REF!</definedName>
    <definedName name="SP51_" localSheetId="8">#REF!</definedName>
    <definedName name="SP51_">#REF!</definedName>
    <definedName name="SP51_C" localSheetId="4">#REF!</definedName>
    <definedName name="SP51_C" localSheetId="5">#REF!</definedName>
    <definedName name="SP51_C" localSheetId="2">#REF!</definedName>
    <definedName name="SP51_C" localSheetId="6">#REF!</definedName>
    <definedName name="SP51_C" localSheetId="8">#REF!</definedName>
    <definedName name="SP51_C">#REF!</definedName>
    <definedName name="ST01_05" localSheetId="4">#REF!</definedName>
    <definedName name="ST01_05" localSheetId="5">#REF!</definedName>
    <definedName name="ST01_05" localSheetId="2">#REF!</definedName>
    <definedName name="ST01_05" localSheetId="6">#REF!</definedName>
    <definedName name="ST01_05" localSheetId="8">#REF!</definedName>
    <definedName name="ST01_05">#REF!</definedName>
    <definedName name="ST01_C" localSheetId="4">#REF!</definedName>
    <definedName name="ST01_C" localSheetId="5">#REF!</definedName>
    <definedName name="ST01_C" localSheetId="2">#REF!</definedName>
    <definedName name="ST01_C" localSheetId="6">#REF!</definedName>
    <definedName name="ST01_C" localSheetId="8">#REF!</definedName>
    <definedName name="ST01_C">#REF!</definedName>
    <definedName name="ST01_COMP" localSheetId="4">#REF!</definedName>
    <definedName name="ST01_COMP" localSheetId="5">#REF!</definedName>
    <definedName name="ST01_COMP" localSheetId="2">#REF!</definedName>
    <definedName name="ST01_COMP" localSheetId="6">#REF!</definedName>
    <definedName name="ST01_COMP" localSheetId="8">#REF!</definedName>
    <definedName name="ST01_COMP">#REF!</definedName>
    <definedName name="ST02_C" localSheetId="4">#REF!</definedName>
    <definedName name="ST02_C" localSheetId="5">#REF!</definedName>
    <definedName name="ST02_C" localSheetId="2">#REF!</definedName>
    <definedName name="ST02_C" localSheetId="6">#REF!</definedName>
    <definedName name="ST02_C" localSheetId="8">#REF!</definedName>
    <definedName name="ST02_C">#REF!</definedName>
    <definedName name="ST02_COMP" localSheetId="4">#REF!</definedName>
    <definedName name="ST02_COMP" localSheetId="5">#REF!</definedName>
    <definedName name="ST02_COMP" localSheetId="2">#REF!</definedName>
    <definedName name="ST02_COMP" localSheetId="6">#REF!</definedName>
    <definedName name="ST02_COMP" localSheetId="8">#REF!</definedName>
    <definedName name="ST02_COMP">#REF!</definedName>
    <definedName name="ST03_C" localSheetId="4">#REF!</definedName>
    <definedName name="ST03_C" localSheetId="5">#REF!</definedName>
    <definedName name="ST03_C" localSheetId="2">#REF!</definedName>
    <definedName name="ST03_C" localSheetId="6">#REF!</definedName>
    <definedName name="ST03_C" localSheetId="8">#REF!</definedName>
    <definedName name="ST03_C">#REF!</definedName>
    <definedName name="ST03_COMP" localSheetId="4">#REF!</definedName>
    <definedName name="ST03_COMP" localSheetId="5">#REF!</definedName>
    <definedName name="ST03_COMP" localSheetId="2">#REF!</definedName>
    <definedName name="ST03_COMP" localSheetId="6">#REF!</definedName>
    <definedName name="ST03_COMP" localSheetId="8">#REF!</definedName>
    <definedName name="ST03_COMP">#REF!</definedName>
    <definedName name="ST04_C" localSheetId="4">#REF!</definedName>
    <definedName name="ST04_C" localSheetId="5">#REF!</definedName>
    <definedName name="ST04_C" localSheetId="2">#REF!</definedName>
    <definedName name="ST04_C" localSheetId="6">#REF!</definedName>
    <definedName name="ST04_C" localSheetId="8">#REF!</definedName>
    <definedName name="ST04_C">#REF!</definedName>
    <definedName name="ST04_COMP" localSheetId="4">#REF!</definedName>
    <definedName name="ST04_COMP" localSheetId="5">#REF!</definedName>
    <definedName name="ST04_COMP" localSheetId="2">#REF!</definedName>
    <definedName name="ST04_COMP" localSheetId="6">#REF!</definedName>
    <definedName name="ST04_COMP" localSheetId="8">#REF!</definedName>
    <definedName name="ST04_COMP">#REF!</definedName>
    <definedName name="ST05_COMP" localSheetId="4">#REF!</definedName>
    <definedName name="ST05_COMP" localSheetId="5">#REF!</definedName>
    <definedName name="ST05_COMP" localSheetId="2">#REF!</definedName>
    <definedName name="ST05_COMP" localSheetId="6">#REF!</definedName>
    <definedName name="ST05_COMP" localSheetId="8">#REF!</definedName>
    <definedName name="ST05_COMP">#REF!</definedName>
    <definedName name="ST06_" localSheetId="4">#REF!</definedName>
    <definedName name="ST06_" localSheetId="5">#REF!</definedName>
    <definedName name="ST06_" localSheetId="2">#REF!</definedName>
    <definedName name="ST06_" localSheetId="6">#REF!</definedName>
    <definedName name="ST06_" localSheetId="8">#REF!</definedName>
    <definedName name="ST06_">#REF!</definedName>
    <definedName name="ST06_COMP" localSheetId="4">#REF!</definedName>
    <definedName name="ST06_COMP" localSheetId="5">#REF!</definedName>
    <definedName name="ST06_COMP" localSheetId="2">#REF!</definedName>
    <definedName name="ST06_COMP" localSheetId="6">#REF!</definedName>
    <definedName name="ST06_COMP" localSheetId="8">#REF!</definedName>
    <definedName name="ST06_COMP">#REF!</definedName>
    <definedName name="ST07_" localSheetId="4">#REF!</definedName>
    <definedName name="ST07_" localSheetId="5">#REF!</definedName>
    <definedName name="ST07_" localSheetId="2">#REF!</definedName>
    <definedName name="ST07_" localSheetId="6">#REF!</definedName>
    <definedName name="ST07_" localSheetId="8">#REF!</definedName>
    <definedName name="ST07_">#REF!</definedName>
    <definedName name="ST07_COMP" localSheetId="4">#REF!</definedName>
    <definedName name="ST07_COMP" localSheetId="5">#REF!</definedName>
    <definedName name="ST07_COMP" localSheetId="2">#REF!</definedName>
    <definedName name="ST07_COMP" localSheetId="6">#REF!</definedName>
    <definedName name="ST07_COMP" localSheetId="8">#REF!</definedName>
    <definedName name="ST07_COMP">#REF!</definedName>
    <definedName name="ST08_" localSheetId="4">#REF!</definedName>
    <definedName name="ST08_" localSheetId="5">#REF!</definedName>
    <definedName name="ST08_" localSheetId="2">#REF!</definedName>
    <definedName name="ST08_" localSheetId="6">#REF!</definedName>
    <definedName name="ST08_" localSheetId="8">#REF!</definedName>
    <definedName name="ST08_">#REF!</definedName>
    <definedName name="ST08_COMP" localSheetId="4">#REF!</definedName>
    <definedName name="ST08_COMP" localSheetId="5">#REF!</definedName>
    <definedName name="ST08_COMP" localSheetId="2">#REF!</definedName>
    <definedName name="ST08_COMP" localSheetId="6">#REF!</definedName>
    <definedName name="ST08_COMP" localSheetId="8">#REF!</definedName>
    <definedName name="ST08_COMP">#REF!</definedName>
    <definedName name="Tabela_Inpc" localSheetId="4">#REF!</definedName>
    <definedName name="Tabela_Inpc" localSheetId="5">#REF!</definedName>
    <definedName name="Tabela_Inpc" localSheetId="2">#REF!</definedName>
    <definedName name="Tabela_Inpc" localSheetId="6">#REF!</definedName>
    <definedName name="Tabela_Inpc" localSheetId="8">#REF!</definedName>
    <definedName name="Tabela_Inpc">#REF!</definedName>
    <definedName name="v" localSheetId="4">#REF!</definedName>
    <definedName name="v" localSheetId="5">#REF!</definedName>
    <definedName name="v" localSheetId="2">#REF!</definedName>
    <definedName name="v" localSheetId="6">#REF!</definedName>
    <definedName name="v" localSheetId="8">#REF!</definedName>
    <definedName name="v">#REF!</definedName>
    <definedName name="VC01_" localSheetId="4">#REF!</definedName>
    <definedName name="VC01_" localSheetId="5">#REF!</definedName>
    <definedName name="VC01_" localSheetId="2">#REF!</definedName>
    <definedName name="VC01_" localSheetId="6">#REF!</definedName>
    <definedName name="VC01_" localSheetId="8">#REF!</definedName>
    <definedName name="VC01_">#REF!</definedName>
    <definedName name="VC01__" localSheetId="4">#REF!</definedName>
    <definedName name="VC01__" localSheetId="5">#REF!</definedName>
    <definedName name="VC01__" localSheetId="2">#REF!</definedName>
    <definedName name="VC01__" localSheetId="6">#REF!</definedName>
    <definedName name="VC01__" localSheetId="8">#REF!</definedName>
    <definedName name="VC01__">#REF!</definedName>
    <definedName name="VC02_" localSheetId="4">#REF!</definedName>
    <definedName name="VC02_" localSheetId="5">#REF!</definedName>
    <definedName name="VC02_" localSheetId="2">#REF!</definedName>
    <definedName name="VC02_" localSheetId="6">#REF!</definedName>
    <definedName name="VC02_" localSheetId="8">#REF!</definedName>
    <definedName name="VC02_">#REF!</definedName>
    <definedName name="VC02__" localSheetId="4">#REF!</definedName>
    <definedName name="VC02__" localSheetId="5">#REF!</definedName>
    <definedName name="VC02__" localSheetId="2">#REF!</definedName>
    <definedName name="VC02__" localSheetId="6">#REF!</definedName>
    <definedName name="VC02__" localSheetId="8">#REF!</definedName>
    <definedName name="VC02__">#REF!</definedName>
    <definedName name="VC03_" localSheetId="4">#REF!</definedName>
    <definedName name="VC03_" localSheetId="5">#REF!</definedName>
    <definedName name="VC03_" localSheetId="2">#REF!</definedName>
    <definedName name="VC03_" localSheetId="6">#REF!</definedName>
    <definedName name="VC03_" localSheetId="8">#REF!</definedName>
    <definedName name="VC03_">#REF!</definedName>
    <definedName name="VC04_" localSheetId="4">#REF!</definedName>
    <definedName name="VC04_" localSheetId="5">#REF!</definedName>
    <definedName name="VC04_" localSheetId="2">#REF!</definedName>
    <definedName name="VC04_" localSheetId="6">#REF!</definedName>
    <definedName name="VC04_" localSheetId="8">#REF!</definedName>
    <definedName name="VC04_">#REF!</definedName>
    <definedName name="VC05_" localSheetId="4">#REF!</definedName>
    <definedName name="VC05_" localSheetId="5">#REF!</definedName>
    <definedName name="VC05_" localSheetId="2">#REF!</definedName>
    <definedName name="VC05_" localSheetId="6">#REF!</definedName>
    <definedName name="VC05_" localSheetId="8">#REF!</definedName>
    <definedName name="VC05_">#REF!</definedName>
    <definedName name="VC05_C" localSheetId="4">#REF!</definedName>
    <definedName name="VC05_C" localSheetId="5">#REF!</definedName>
    <definedName name="VC05_C" localSheetId="2">#REF!</definedName>
    <definedName name="VC05_C" localSheetId="6">#REF!</definedName>
    <definedName name="VC05_C" localSheetId="8">#REF!</definedName>
    <definedName name="VC05_C">#REF!</definedName>
    <definedName name="VC05_COMP" localSheetId="4">#REF!</definedName>
    <definedName name="VC05_COMP" localSheetId="5">#REF!</definedName>
    <definedName name="VC05_COMP" localSheetId="2">#REF!</definedName>
    <definedName name="VC05_COMP" localSheetId="6">#REF!</definedName>
    <definedName name="VC05_COMP" localSheetId="8">#REF!</definedName>
    <definedName name="VC05_COMP">#REF!</definedName>
    <definedName name="VC06_" localSheetId="4">#REF!</definedName>
    <definedName name="VC06_" localSheetId="5">#REF!</definedName>
    <definedName name="VC06_" localSheetId="2">#REF!</definedName>
    <definedName name="VC06_" localSheetId="6">#REF!</definedName>
    <definedName name="VC06_" localSheetId="8">#REF!</definedName>
    <definedName name="VC06_">#REF!</definedName>
    <definedName name="VC06_C" localSheetId="4">#REF!</definedName>
    <definedName name="VC06_C" localSheetId="5">#REF!</definedName>
    <definedName name="VC06_C" localSheetId="2">#REF!</definedName>
    <definedName name="VC06_C" localSheetId="6">#REF!</definedName>
    <definedName name="VC06_C" localSheetId="8">#REF!</definedName>
    <definedName name="VC06_C">#REF!</definedName>
    <definedName name="VD01_" localSheetId="4">#REF!</definedName>
    <definedName name="VD01_" localSheetId="5">#REF!</definedName>
    <definedName name="VD01_" localSheetId="2">#REF!</definedName>
    <definedName name="VD01_" localSheetId="6">#REF!</definedName>
    <definedName name="VD01_" localSheetId="8">#REF!</definedName>
    <definedName name="VD01_">#REF!</definedName>
    <definedName name="VD02_" localSheetId="4">#REF!</definedName>
    <definedName name="VD02_" localSheetId="5">#REF!</definedName>
    <definedName name="VD02_" localSheetId="2">#REF!</definedName>
    <definedName name="VD02_" localSheetId="6">#REF!</definedName>
    <definedName name="VD02_" localSheetId="8">#REF!</definedName>
    <definedName name="VD02_">#REF!</definedName>
    <definedName name="VD03_" localSheetId="4">#REF!</definedName>
    <definedName name="VD03_" localSheetId="5">#REF!</definedName>
    <definedName name="VD03_" localSheetId="2">#REF!</definedName>
    <definedName name="VD03_" localSheetId="6">#REF!</definedName>
    <definedName name="VD03_" localSheetId="8">#REF!</definedName>
    <definedName name="VD03_">#REF!</definedName>
    <definedName name="vd03__" localSheetId="4">#REF!</definedName>
    <definedName name="vd03__" localSheetId="5">#REF!</definedName>
    <definedName name="vd03__" localSheetId="2">#REF!</definedName>
    <definedName name="vd03__" localSheetId="6">#REF!</definedName>
    <definedName name="vd03__" localSheetId="8">#REF!</definedName>
    <definedName name="vd03__">#REF!</definedName>
    <definedName name="VD04_" localSheetId="4">#REF!</definedName>
    <definedName name="VD04_" localSheetId="5">#REF!</definedName>
    <definedName name="VD04_" localSheetId="2">#REF!</definedName>
    <definedName name="VD04_" localSheetId="6">#REF!</definedName>
    <definedName name="VD04_" localSheetId="8">#REF!</definedName>
    <definedName name="VD04_">#REF!</definedName>
    <definedName name="VD04_C" localSheetId="4">#REF!</definedName>
    <definedName name="VD04_C" localSheetId="5">#REF!</definedName>
    <definedName name="VD04_C" localSheetId="2">#REF!</definedName>
    <definedName name="VD04_C" localSheetId="6">#REF!</definedName>
    <definedName name="VD04_C" localSheetId="8">#REF!</definedName>
    <definedName name="VD04_C">#REF!</definedName>
    <definedName name="VD04_COMP" localSheetId="4">#REF!</definedName>
    <definedName name="VD04_COMP" localSheetId="5">#REF!</definedName>
    <definedName name="VD04_COMP" localSheetId="2">#REF!</definedName>
    <definedName name="VD04_COMP" localSheetId="6">#REF!</definedName>
    <definedName name="VD04_COMP" localSheetId="8">#REF!</definedName>
    <definedName name="VD04_COMP">#REF!</definedName>
    <definedName name="VT01_" localSheetId="4">#REF!</definedName>
    <definedName name="VT01_" localSheetId="5">#REF!</definedName>
    <definedName name="VT01_" localSheetId="2">#REF!</definedName>
    <definedName name="VT01_" localSheetId="6">#REF!</definedName>
    <definedName name="VT01_" localSheetId="8">#REF!</definedName>
    <definedName name="VT01_">#REF!</definedName>
    <definedName name="VT01_C" localSheetId="4">#REF!</definedName>
    <definedName name="VT01_C" localSheetId="5">#REF!</definedName>
    <definedName name="VT01_C" localSheetId="2">#REF!</definedName>
    <definedName name="VT01_C" localSheetId="6">#REF!</definedName>
    <definedName name="VT01_C" localSheetId="8">#REF!</definedName>
    <definedName name="VT01_C">#REF!</definedName>
    <definedName name="VT01_COMP" localSheetId="4">#REF!</definedName>
    <definedName name="VT01_COMP" localSheetId="5">#REF!</definedName>
    <definedName name="VT01_COMP" localSheetId="2">#REF!</definedName>
    <definedName name="VT01_COMP" localSheetId="6">#REF!</definedName>
    <definedName name="VT01_COMP" localSheetId="8">#REF!</definedName>
    <definedName name="VT01_COMP">#REF!</definedName>
    <definedName name="VT02_" localSheetId="4">#REF!</definedName>
    <definedName name="VT02_" localSheetId="5">#REF!</definedName>
    <definedName name="VT02_" localSheetId="2">#REF!</definedName>
    <definedName name="VT02_" localSheetId="6">#REF!</definedName>
    <definedName name="VT02_" localSheetId="8">#REF!</definedName>
    <definedName name="VT02_">#REF!</definedName>
    <definedName name="VT02__" localSheetId="4">#REF!</definedName>
    <definedName name="VT02__" localSheetId="5">#REF!</definedName>
    <definedName name="VT02__" localSheetId="2">#REF!</definedName>
    <definedName name="VT02__" localSheetId="6">#REF!</definedName>
    <definedName name="VT02__" localSheetId="8">#REF!</definedName>
    <definedName name="VT02__">#REF!</definedName>
    <definedName name="VT02_C" localSheetId="4">#REF!</definedName>
    <definedName name="VT02_C" localSheetId="5">#REF!</definedName>
    <definedName name="VT02_C" localSheetId="2">#REF!</definedName>
    <definedName name="VT02_C" localSheetId="6">#REF!</definedName>
    <definedName name="VT02_C" localSheetId="8">#REF!</definedName>
    <definedName name="VT02_C">#REF!</definedName>
    <definedName name="VT02_COMP" localSheetId="4">#REF!</definedName>
    <definedName name="VT02_COMP" localSheetId="5">#REF!</definedName>
    <definedName name="VT02_COMP" localSheetId="2">#REF!</definedName>
    <definedName name="VT02_COMP" localSheetId="6">#REF!</definedName>
    <definedName name="VT02_COMP" localSheetId="8">#REF!</definedName>
    <definedName name="VT02_COMP">#REF!</definedName>
    <definedName name="VT03_" localSheetId="4">#REF!</definedName>
    <definedName name="VT03_" localSheetId="5">#REF!</definedName>
    <definedName name="VT03_" localSheetId="2">#REF!</definedName>
    <definedName name="VT03_" localSheetId="6">#REF!</definedName>
    <definedName name="VT03_" localSheetId="8">#REF!</definedName>
    <definedName name="VT03_">#REF!</definedName>
    <definedName name="VT03__" localSheetId="4">#REF!</definedName>
    <definedName name="VT03__" localSheetId="5">#REF!</definedName>
    <definedName name="VT03__" localSheetId="2">#REF!</definedName>
    <definedName name="VT03__" localSheetId="6">#REF!</definedName>
    <definedName name="VT03__" localSheetId="8">#REF!</definedName>
    <definedName name="VT03__">#REF!</definedName>
    <definedName name="VT03_C" localSheetId="4">#REF!</definedName>
    <definedName name="VT03_C" localSheetId="5">#REF!</definedName>
    <definedName name="VT03_C" localSheetId="2">#REF!</definedName>
    <definedName name="VT03_C" localSheetId="6">#REF!</definedName>
    <definedName name="VT03_C" localSheetId="8">#REF!</definedName>
    <definedName name="VT03_C">#REF!</definedName>
    <definedName name="VT03_COMP" localSheetId="4">#REF!</definedName>
    <definedName name="VT03_COMP" localSheetId="5">#REF!</definedName>
    <definedName name="VT03_COMP" localSheetId="2">#REF!</definedName>
    <definedName name="VT03_COMP" localSheetId="6">#REF!</definedName>
    <definedName name="VT03_COMP" localSheetId="8">#REF!</definedName>
    <definedName name="VT03_COMP">#REF!</definedName>
    <definedName name="VT04_" localSheetId="4">#REF!</definedName>
    <definedName name="VT04_" localSheetId="5">#REF!</definedName>
    <definedName name="VT04_" localSheetId="2">#REF!</definedName>
    <definedName name="VT04_" localSheetId="6">#REF!</definedName>
    <definedName name="VT04_" localSheetId="8">#REF!</definedName>
    <definedName name="VT04_">#REF!</definedName>
    <definedName name="vt04__" localSheetId="4">#REF!</definedName>
    <definedName name="vt04__" localSheetId="5">#REF!</definedName>
    <definedName name="vt04__" localSheetId="2">#REF!</definedName>
    <definedName name="vt04__" localSheetId="6">#REF!</definedName>
    <definedName name="vt04__" localSheetId="8">#REF!</definedName>
    <definedName name="vt04__">#REF!</definedName>
    <definedName name="VT04_C" localSheetId="4">#REF!</definedName>
    <definedName name="VT04_C" localSheetId="5">#REF!</definedName>
    <definedName name="VT04_C" localSheetId="2">#REF!</definedName>
    <definedName name="VT04_C" localSheetId="6">#REF!</definedName>
    <definedName name="VT04_C" localSheetId="8">#REF!</definedName>
    <definedName name="VT04_C">#REF!</definedName>
    <definedName name="VT04_COMP" localSheetId="4">#REF!</definedName>
    <definedName name="VT04_COMP" localSheetId="5">#REF!</definedName>
    <definedName name="VT04_COMP" localSheetId="2">#REF!</definedName>
    <definedName name="VT04_COMP" localSheetId="6">#REF!</definedName>
    <definedName name="VT04_COMP" localSheetId="8">#REF!</definedName>
    <definedName name="VT04_COMP">#REF!</definedName>
    <definedName name="X" localSheetId="4">#REF!</definedName>
    <definedName name="X" localSheetId="5">#REF!</definedName>
    <definedName name="X" localSheetId="2">#REF!</definedName>
    <definedName name="X" localSheetId="6">#REF!</definedName>
    <definedName name="X" localSheetId="8">#REF!</definedName>
    <definedName name="X">#REF!</definedName>
    <definedName name="xwswsxasx" localSheetId="4">#REF!</definedName>
    <definedName name="xwswsxasx" localSheetId="5">#REF!</definedName>
    <definedName name="xwswsxasx" localSheetId="2">#REF!</definedName>
    <definedName name="xwswsxasx" localSheetId="6">#REF!</definedName>
    <definedName name="xwswsxasx" localSheetId="8">#REF!</definedName>
    <definedName name="xwswsxasx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I18" i="16" l="1"/>
  <c r="F21" i="14"/>
  <c r="G15" i="14"/>
  <c r="I34" i="14"/>
  <c r="I33" i="14"/>
  <c r="I32" i="14"/>
  <c r="I31" i="14"/>
  <c r="I30" i="14"/>
  <c r="I16" i="2" l="1"/>
  <c r="I16" i="1"/>
  <c r="I16" i="4"/>
  <c r="I16" i="5"/>
  <c r="I16" i="15"/>
  <c r="G34" i="14" l="1"/>
  <c r="G33" i="14"/>
  <c r="G32" i="14"/>
  <c r="G31" i="14"/>
  <c r="G30" i="14"/>
  <c r="G20" i="14"/>
  <c r="G19" i="14"/>
  <c r="G18" i="14"/>
  <c r="G17" i="14"/>
  <c r="G16" i="14"/>
  <c r="B15" i="2"/>
  <c r="B14" i="2"/>
  <c r="G23" i="14" l="1"/>
  <c r="G24" i="14" s="1"/>
  <c r="G36" i="14"/>
  <c r="G37" i="14" s="1"/>
  <c r="L37" i="14" s="1"/>
  <c r="C15" i="15"/>
  <c r="C14" i="15"/>
  <c r="C13" i="15"/>
  <c r="E11" i="15"/>
  <c r="F11" i="15"/>
  <c r="C11" i="15"/>
  <c r="D11" i="15"/>
  <c r="B11" i="15"/>
  <c r="A77" i="5"/>
  <c r="A78" i="5"/>
  <c r="A79" i="5"/>
  <c r="A76" i="5"/>
  <c r="A69" i="5"/>
  <c r="A67" i="5"/>
  <c r="A63" i="5"/>
  <c r="A77" i="4"/>
  <c r="A78" i="4"/>
  <c r="A79" i="4"/>
  <c r="A76" i="4"/>
  <c r="A69" i="4"/>
  <c r="A67" i="4"/>
  <c r="A63" i="4"/>
  <c r="E34" i="4" l="1"/>
  <c r="L20" i="15"/>
  <c r="L21" i="15" s="1"/>
  <c r="A41" i="21" l="1"/>
  <c r="A39" i="21"/>
  <c r="A40" i="21"/>
  <c r="C68" i="1" l="1"/>
  <c r="C59" i="1"/>
  <c r="K15" i="2" l="1"/>
  <c r="P15" i="2" s="1"/>
  <c r="K14" i="2"/>
  <c r="P14" i="2" s="1"/>
  <c r="K13" i="2"/>
  <c r="L13" i="2" s="1"/>
  <c r="F13" i="11"/>
  <c r="F94" i="11"/>
  <c r="F93" i="11"/>
  <c r="F81" i="11"/>
  <c r="F74" i="11"/>
  <c r="F77" i="11"/>
  <c r="F25" i="11"/>
  <c r="F24" i="11"/>
  <c r="F23" i="11"/>
  <c r="P19" i="2" l="1"/>
  <c r="L14" i="2"/>
  <c r="L15" i="2"/>
  <c r="E34" i="5"/>
  <c r="E33" i="5"/>
  <c r="K19" i="2" l="1"/>
  <c r="E14" i="13"/>
  <c r="F14" i="13" s="1"/>
  <c r="E15" i="13"/>
  <c r="F15" i="13" s="1"/>
  <c r="E16" i="13"/>
  <c r="F16" i="13" s="1"/>
  <c r="E17" i="13"/>
  <c r="F17" i="13" s="1"/>
  <c r="E18" i="13"/>
  <c r="F18" i="13" s="1"/>
  <c r="E19" i="13"/>
  <c r="F19" i="13" s="1"/>
  <c r="E20" i="13"/>
  <c r="F20" i="13" s="1"/>
  <c r="E21" i="13"/>
  <c r="F21" i="13" s="1"/>
  <c r="E22" i="13"/>
  <c r="F22" i="13" s="1"/>
  <c r="E23" i="13"/>
  <c r="F23" i="13" s="1"/>
  <c r="E24" i="13"/>
  <c r="F24" i="13" s="1"/>
  <c r="E25" i="13"/>
  <c r="F25" i="13" s="1"/>
  <c r="E26" i="13"/>
  <c r="F26" i="13" s="1"/>
  <c r="E27" i="13"/>
  <c r="F27" i="13" s="1"/>
  <c r="E28" i="13"/>
  <c r="F28" i="13" s="1"/>
  <c r="E29" i="13"/>
  <c r="F29" i="13" s="1"/>
  <c r="E30" i="13"/>
  <c r="F30" i="13" s="1"/>
  <c r="E31" i="13"/>
  <c r="F31" i="13" s="1"/>
  <c r="E32" i="13"/>
  <c r="F32" i="13" s="1"/>
  <c r="E33" i="13"/>
  <c r="F33" i="13" s="1"/>
  <c r="E34" i="13"/>
  <c r="F34" i="13" s="1"/>
  <c r="E35" i="13"/>
  <c r="F35" i="13" s="1"/>
  <c r="E36" i="13"/>
  <c r="F36" i="13" s="1"/>
  <c r="E37" i="13"/>
  <c r="F37" i="13" s="1"/>
  <c r="E38" i="13"/>
  <c r="F38" i="13" s="1"/>
  <c r="E39" i="13"/>
  <c r="F39" i="13" s="1"/>
  <c r="E40" i="13"/>
  <c r="F40" i="13" s="1"/>
  <c r="E41" i="13"/>
  <c r="F41" i="13" s="1"/>
  <c r="E42" i="13"/>
  <c r="F42" i="13" s="1"/>
  <c r="E43" i="13"/>
  <c r="F43" i="13" s="1"/>
  <c r="E44" i="13"/>
  <c r="F44" i="13" s="1"/>
  <c r="E45" i="13"/>
  <c r="F45" i="13" s="1"/>
  <c r="E46" i="13"/>
  <c r="F46" i="13" s="1"/>
  <c r="E47" i="13"/>
  <c r="F47" i="13" s="1"/>
  <c r="E48" i="13"/>
  <c r="F48" i="13" s="1"/>
  <c r="E49" i="13"/>
  <c r="F49" i="13" s="1"/>
  <c r="E50" i="13"/>
  <c r="F50" i="13" s="1"/>
  <c r="E51" i="13"/>
  <c r="F51" i="13" s="1"/>
  <c r="E52" i="13"/>
  <c r="F52" i="13" s="1"/>
  <c r="E53" i="13"/>
  <c r="F53" i="13" s="1"/>
  <c r="E54" i="13"/>
  <c r="F54" i="13" s="1"/>
  <c r="E55" i="13"/>
  <c r="F55" i="13" s="1"/>
  <c r="E56" i="13"/>
  <c r="F56" i="13" s="1"/>
  <c r="E57" i="13"/>
  <c r="F57" i="13" s="1"/>
  <c r="E58" i="13"/>
  <c r="F58" i="13" s="1"/>
  <c r="E59" i="13"/>
  <c r="F59" i="13" s="1"/>
  <c r="E60" i="13"/>
  <c r="F60" i="13" s="1"/>
  <c r="E61" i="13"/>
  <c r="F61" i="13" s="1"/>
  <c r="E62" i="13"/>
  <c r="F62" i="13" s="1"/>
  <c r="E63" i="13"/>
  <c r="F63" i="13" s="1"/>
  <c r="E64" i="13"/>
  <c r="F64" i="13" s="1"/>
  <c r="E65" i="13"/>
  <c r="F65" i="13" s="1"/>
  <c r="E66" i="13"/>
  <c r="F66" i="13" s="1"/>
  <c r="E67" i="13"/>
  <c r="F67" i="13" s="1"/>
  <c r="E68" i="13"/>
  <c r="F68" i="13" s="1"/>
  <c r="E69" i="13"/>
  <c r="F69" i="13" s="1"/>
  <c r="E70" i="13"/>
  <c r="F70" i="13" s="1"/>
  <c r="E13" i="13"/>
  <c r="F13" i="13" s="1"/>
  <c r="G23" i="11"/>
  <c r="F14" i="11"/>
  <c r="G14" i="11" s="1"/>
  <c r="F15" i="11"/>
  <c r="G15" i="11" s="1"/>
  <c r="F16" i="11"/>
  <c r="G16" i="11" s="1"/>
  <c r="F17" i="11"/>
  <c r="G17" i="11" s="1"/>
  <c r="F18" i="11"/>
  <c r="G18" i="11" s="1"/>
  <c r="F19" i="11"/>
  <c r="G19" i="11" s="1"/>
  <c r="F20" i="11"/>
  <c r="G20" i="11" s="1"/>
  <c r="F21" i="11"/>
  <c r="G21" i="11" s="1"/>
  <c r="F22" i="11"/>
  <c r="G22" i="11" s="1"/>
  <c r="G24" i="11"/>
  <c r="G25" i="11"/>
  <c r="F26" i="11"/>
  <c r="G26" i="11" s="1"/>
  <c r="F27" i="11"/>
  <c r="G27" i="11" s="1"/>
  <c r="F28" i="11"/>
  <c r="G28" i="11" s="1"/>
  <c r="F29" i="11"/>
  <c r="G29" i="11" s="1"/>
  <c r="F30" i="11"/>
  <c r="G30" i="11" s="1"/>
  <c r="F31" i="11"/>
  <c r="G31" i="11" s="1"/>
  <c r="F32" i="11"/>
  <c r="G32" i="11" s="1"/>
  <c r="F33" i="11"/>
  <c r="G33" i="11" s="1"/>
  <c r="F34" i="11"/>
  <c r="G34" i="11" s="1"/>
  <c r="F35" i="11"/>
  <c r="G35" i="11" s="1"/>
  <c r="F36" i="11"/>
  <c r="G36" i="11" s="1"/>
  <c r="F37" i="11"/>
  <c r="G37" i="11" s="1"/>
  <c r="F38" i="11"/>
  <c r="G38" i="11" s="1"/>
  <c r="F39" i="11"/>
  <c r="G39" i="11" s="1"/>
  <c r="F40" i="11"/>
  <c r="G40" i="11" s="1"/>
  <c r="F41" i="11"/>
  <c r="G41" i="11" s="1"/>
  <c r="F42" i="11"/>
  <c r="G42" i="11" s="1"/>
  <c r="F43" i="11"/>
  <c r="G43" i="11" s="1"/>
  <c r="F44" i="11"/>
  <c r="G44" i="11" s="1"/>
  <c r="F45" i="11"/>
  <c r="G45" i="11" s="1"/>
  <c r="F46" i="11"/>
  <c r="G46" i="11" s="1"/>
  <c r="F47" i="11"/>
  <c r="G47" i="11" s="1"/>
  <c r="F48" i="11"/>
  <c r="G48" i="11" s="1"/>
  <c r="F49" i="11"/>
  <c r="G49" i="11" s="1"/>
  <c r="F50" i="11"/>
  <c r="G50" i="11" s="1"/>
  <c r="F51" i="11"/>
  <c r="G51" i="11" s="1"/>
  <c r="F52" i="11"/>
  <c r="G52" i="11" s="1"/>
  <c r="F53" i="11"/>
  <c r="G53" i="11" s="1"/>
  <c r="F54" i="11"/>
  <c r="G54" i="11" s="1"/>
  <c r="F55" i="11"/>
  <c r="G55" i="11" s="1"/>
  <c r="F56" i="11"/>
  <c r="G56" i="11" s="1"/>
  <c r="F57" i="11"/>
  <c r="G57" i="11" s="1"/>
  <c r="F58" i="11"/>
  <c r="G58" i="11" s="1"/>
  <c r="F59" i="11"/>
  <c r="G59" i="11" s="1"/>
  <c r="F60" i="11"/>
  <c r="G60" i="11" s="1"/>
  <c r="F61" i="11"/>
  <c r="G61" i="11" s="1"/>
  <c r="F62" i="11"/>
  <c r="G62" i="11" s="1"/>
  <c r="F63" i="11"/>
  <c r="G63" i="11" s="1"/>
  <c r="F64" i="11"/>
  <c r="G64" i="11" s="1"/>
  <c r="F65" i="11"/>
  <c r="G65" i="11" s="1"/>
  <c r="F66" i="11"/>
  <c r="G66" i="11" s="1"/>
  <c r="F67" i="11"/>
  <c r="G67" i="11" s="1"/>
  <c r="F68" i="11"/>
  <c r="G68" i="11" s="1"/>
  <c r="F69" i="11"/>
  <c r="G69" i="11" s="1"/>
  <c r="F70" i="11"/>
  <c r="G70" i="11" s="1"/>
  <c r="F71" i="11"/>
  <c r="G71" i="11" s="1"/>
  <c r="F72" i="11"/>
  <c r="G72" i="11" s="1"/>
  <c r="F73" i="11"/>
  <c r="G73" i="11" s="1"/>
  <c r="G74" i="11"/>
  <c r="F75" i="11"/>
  <c r="G75" i="11" s="1"/>
  <c r="F76" i="11"/>
  <c r="G76" i="11" s="1"/>
  <c r="G77" i="11"/>
  <c r="F78" i="11"/>
  <c r="G78" i="11" s="1"/>
  <c r="F79" i="11"/>
  <c r="G79" i="11" s="1"/>
  <c r="F80" i="11"/>
  <c r="G80" i="11" s="1"/>
  <c r="G81" i="11"/>
  <c r="F82" i="11"/>
  <c r="G82" i="11" s="1"/>
  <c r="F83" i="11"/>
  <c r="G83" i="11" s="1"/>
  <c r="F84" i="11"/>
  <c r="G84" i="11" s="1"/>
  <c r="F85" i="11"/>
  <c r="G85" i="11" s="1"/>
  <c r="F86" i="11"/>
  <c r="G86" i="11" s="1"/>
  <c r="F87" i="11"/>
  <c r="G87" i="11" s="1"/>
  <c r="F88" i="11"/>
  <c r="G88" i="11" s="1"/>
  <c r="F89" i="11"/>
  <c r="G89" i="11" s="1"/>
  <c r="F90" i="11"/>
  <c r="G90" i="11" s="1"/>
  <c r="F91" i="11"/>
  <c r="G91" i="11" s="1"/>
  <c r="F92" i="11"/>
  <c r="G92" i="11" s="1"/>
  <c r="G93" i="11"/>
  <c r="G94" i="11"/>
  <c r="F95" i="11"/>
  <c r="G95" i="11" s="1"/>
  <c r="F96" i="11"/>
  <c r="G96" i="11" s="1"/>
  <c r="F97" i="11"/>
  <c r="G97" i="11" s="1"/>
  <c r="F98" i="11"/>
  <c r="G98" i="11" s="1"/>
  <c r="F99" i="11"/>
  <c r="G99" i="11" s="1"/>
  <c r="F100" i="11"/>
  <c r="G100" i="11" s="1"/>
  <c r="F101" i="11"/>
  <c r="G101" i="11" s="1"/>
  <c r="F102" i="11"/>
  <c r="G102" i="11" s="1"/>
  <c r="F103" i="11"/>
  <c r="G103" i="11" s="1"/>
  <c r="F104" i="11"/>
  <c r="G104" i="11" s="1"/>
  <c r="F105" i="11"/>
  <c r="G105" i="11" s="1"/>
  <c r="F106" i="11"/>
  <c r="G106" i="11" s="1"/>
  <c r="F107" i="11"/>
  <c r="G107" i="11" s="1"/>
  <c r="F108" i="11"/>
  <c r="G108" i="11" s="1"/>
  <c r="F109" i="11"/>
  <c r="G109" i="11" s="1"/>
  <c r="F110" i="11"/>
  <c r="G110" i="11" s="1"/>
  <c r="F111" i="11"/>
  <c r="G111" i="11" s="1"/>
  <c r="F112" i="11"/>
  <c r="G112" i="11" s="1"/>
  <c r="F113" i="11"/>
  <c r="G113" i="11" s="1"/>
  <c r="F114" i="11"/>
  <c r="G114" i="11" s="1"/>
  <c r="F115" i="11"/>
  <c r="G115" i="11" s="1"/>
  <c r="F116" i="11"/>
  <c r="G116" i="11" s="1"/>
  <c r="F117" i="11"/>
  <c r="G117" i="11" s="1"/>
  <c r="F118" i="11"/>
  <c r="G118" i="11" s="1"/>
  <c r="F119" i="11"/>
  <c r="G119" i="11" s="1"/>
  <c r="F120" i="11"/>
  <c r="G120" i="11" s="1"/>
  <c r="F121" i="11"/>
  <c r="G121" i="11" s="1"/>
  <c r="F122" i="11"/>
  <c r="G122" i="11" s="1"/>
  <c r="F123" i="11"/>
  <c r="G123" i="11" s="1"/>
  <c r="F124" i="11"/>
  <c r="G124" i="11" s="1"/>
  <c r="F125" i="11"/>
  <c r="G125" i="11" s="1"/>
  <c r="F126" i="11"/>
  <c r="G126" i="11" s="1"/>
  <c r="F127" i="11"/>
  <c r="G127" i="11" s="1"/>
  <c r="F128" i="11"/>
  <c r="G128" i="11" s="1"/>
  <c r="F129" i="11"/>
  <c r="G129" i="11" s="1"/>
  <c r="F130" i="11"/>
  <c r="G130" i="11" s="1"/>
  <c r="F131" i="11"/>
  <c r="G131" i="11" s="1"/>
  <c r="G13" i="11"/>
  <c r="L72" i="13" l="1"/>
  <c r="C101" i="5" l="1"/>
  <c r="C101" i="4"/>
  <c r="C19" i="10" l="1"/>
  <c r="A20" i="10"/>
  <c r="B19" i="10"/>
  <c r="A19" i="10"/>
  <c r="A18" i="10"/>
  <c r="A17" i="10"/>
  <c r="A16" i="10"/>
  <c r="A15" i="10"/>
  <c r="C33" i="5"/>
  <c r="C54" i="5"/>
  <c r="C76" i="5"/>
  <c r="C77" i="5"/>
  <c r="C78" i="5"/>
  <c r="C79" i="5"/>
  <c r="C75" i="5"/>
  <c r="C71" i="5"/>
  <c r="C69" i="5"/>
  <c r="C67" i="5"/>
  <c r="C63" i="5"/>
  <c r="C58" i="5"/>
  <c r="C55" i="5"/>
  <c r="C49" i="5"/>
  <c r="C50" i="5"/>
  <c r="C51" i="5"/>
  <c r="C52" i="5"/>
  <c r="C53" i="5"/>
  <c r="C48" i="5"/>
  <c r="C34" i="5"/>
  <c r="D34" i="5" s="1"/>
  <c r="D36" i="5"/>
  <c r="C76" i="4" l="1"/>
  <c r="C77" i="4"/>
  <c r="C78" i="4"/>
  <c r="C79" i="4"/>
  <c r="C75" i="4"/>
  <c r="C71" i="4"/>
  <c r="C69" i="4"/>
  <c r="C67" i="4"/>
  <c r="C63" i="4"/>
  <c r="C58" i="4"/>
  <c r="C55" i="4"/>
  <c r="C49" i="4"/>
  <c r="C50" i="4"/>
  <c r="C51" i="4"/>
  <c r="C52" i="4"/>
  <c r="C53" i="4"/>
  <c r="C48" i="4"/>
  <c r="C54" i="4"/>
  <c r="D36" i="4" l="1"/>
  <c r="C34" i="4"/>
  <c r="D34" i="4" s="1"/>
  <c r="H13" i="13"/>
  <c r="H56" i="13"/>
  <c r="I56" i="13" s="1"/>
  <c r="J56" i="13" s="1"/>
  <c r="H57" i="13"/>
  <c r="I57" i="13" s="1"/>
  <c r="J57" i="13" s="1"/>
  <c r="H58" i="13"/>
  <c r="I58" i="13" s="1"/>
  <c r="J58" i="13" s="1"/>
  <c r="H59" i="13"/>
  <c r="I59" i="13" s="1"/>
  <c r="J59" i="13" s="1"/>
  <c r="H60" i="13"/>
  <c r="I60" i="13" s="1"/>
  <c r="J60" i="13" s="1"/>
  <c r="H61" i="13"/>
  <c r="I61" i="13" s="1"/>
  <c r="J61" i="13" s="1"/>
  <c r="H62" i="13"/>
  <c r="I62" i="13" s="1"/>
  <c r="J62" i="13" s="1"/>
  <c r="H63" i="13"/>
  <c r="I63" i="13" s="1"/>
  <c r="J63" i="13" s="1"/>
  <c r="H64" i="13"/>
  <c r="I64" i="13" s="1"/>
  <c r="J64" i="13" s="1"/>
  <c r="H65" i="13"/>
  <c r="I65" i="13" s="1"/>
  <c r="J65" i="13" s="1"/>
  <c r="H66" i="13"/>
  <c r="I66" i="13" s="1"/>
  <c r="J66" i="13" s="1"/>
  <c r="H67" i="13"/>
  <c r="I67" i="13" s="1"/>
  <c r="J67" i="13" s="1"/>
  <c r="H68" i="13"/>
  <c r="I68" i="13" s="1"/>
  <c r="J68" i="13" s="1"/>
  <c r="H69" i="13"/>
  <c r="I69" i="13" s="1"/>
  <c r="J69" i="13" s="1"/>
  <c r="H70" i="13"/>
  <c r="I70" i="13" s="1"/>
  <c r="J70" i="13" s="1"/>
  <c r="I13" i="13" l="1"/>
  <c r="J13" i="13" s="1"/>
  <c r="A32" i="16" l="1"/>
  <c r="A15" i="15" s="1"/>
  <c r="A31" i="16"/>
  <c r="A14" i="15" s="1"/>
  <c r="A30" i="16"/>
  <c r="A13" i="15" s="1"/>
  <c r="H14" i="13" l="1"/>
  <c r="I14" i="13" s="1"/>
  <c r="J14" i="13" s="1"/>
  <c r="H15" i="13"/>
  <c r="I15" i="13" s="1"/>
  <c r="J15" i="13" s="1"/>
  <c r="H16" i="13"/>
  <c r="I16" i="13" s="1"/>
  <c r="J16" i="13" s="1"/>
  <c r="H17" i="13"/>
  <c r="I17" i="13" s="1"/>
  <c r="J17" i="13" s="1"/>
  <c r="H18" i="13"/>
  <c r="I18" i="13" s="1"/>
  <c r="J18" i="13" s="1"/>
  <c r="H19" i="13"/>
  <c r="I19" i="13" s="1"/>
  <c r="J19" i="13" s="1"/>
  <c r="H20" i="13"/>
  <c r="I20" i="13" s="1"/>
  <c r="J20" i="13" s="1"/>
  <c r="H21" i="13"/>
  <c r="I21" i="13" s="1"/>
  <c r="J21" i="13" s="1"/>
  <c r="H22" i="13"/>
  <c r="I22" i="13" s="1"/>
  <c r="J22" i="13" s="1"/>
  <c r="H23" i="13"/>
  <c r="I23" i="13" s="1"/>
  <c r="J23" i="13" s="1"/>
  <c r="H24" i="13"/>
  <c r="I24" i="13" s="1"/>
  <c r="J24" i="13" s="1"/>
  <c r="H25" i="13"/>
  <c r="I25" i="13" s="1"/>
  <c r="J25" i="13" s="1"/>
  <c r="H26" i="13"/>
  <c r="I26" i="13" s="1"/>
  <c r="J26" i="13" s="1"/>
  <c r="H27" i="13"/>
  <c r="I27" i="13" s="1"/>
  <c r="J27" i="13" s="1"/>
  <c r="H28" i="13"/>
  <c r="I28" i="13" s="1"/>
  <c r="J28" i="13" s="1"/>
  <c r="H29" i="13"/>
  <c r="I29" i="13" s="1"/>
  <c r="J29" i="13" s="1"/>
  <c r="H30" i="13"/>
  <c r="I30" i="13" s="1"/>
  <c r="J30" i="13" s="1"/>
  <c r="H31" i="13"/>
  <c r="I31" i="13" s="1"/>
  <c r="J31" i="13" s="1"/>
  <c r="H32" i="13"/>
  <c r="I32" i="13" s="1"/>
  <c r="J32" i="13" s="1"/>
  <c r="H33" i="13"/>
  <c r="I33" i="13" s="1"/>
  <c r="J33" i="13" s="1"/>
  <c r="H34" i="13"/>
  <c r="I34" i="13" s="1"/>
  <c r="J34" i="13" s="1"/>
  <c r="H35" i="13"/>
  <c r="I35" i="13" s="1"/>
  <c r="J35" i="13" s="1"/>
  <c r="H36" i="13"/>
  <c r="I36" i="13" s="1"/>
  <c r="J36" i="13" s="1"/>
  <c r="H37" i="13"/>
  <c r="I37" i="13" s="1"/>
  <c r="J37" i="13" s="1"/>
  <c r="H38" i="13"/>
  <c r="I38" i="13" s="1"/>
  <c r="J38" i="13" s="1"/>
  <c r="H39" i="13"/>
  <c r="I39" i="13" s="1"/>
  <c r="J39" i="13" s="1"/>
  <c r="H40" i="13"/>
  <c r="I40" i="13" s="1"/>
  <c r="J40" i="13" s="1"/>
  <c r="H41" i="13"/>
  <c r="I41" i="13" s="1"/>
  <c r="J41" i="13" s="1"/>
  <c r="H42" i="13"/>
  <c r="I42" i="13" s="1"/>
  <c r="J42" i="13" s="1"/>
  <c r="H43" i="13"/>
  <c r="I43" i="13" s="1"/>
  <c r="J43" i="13" s="1"/>
  <c r="H44" i="13"/>
  <c r="I44" i="13" s="1"/>
  <c r="J44" i="13" s="1"/>
  <c r="H45" i="13"/>
  <c r="I45" i="13" s="1"/>
  <c r="J45" i="13" s="1"/>
  <c r="H46" i="13"/>
  <c r="I46" i="13" s="1"/>
  <c r="J46" i="13" s="1"/>
  <c r="H47" i="13"/>
  <c r="I47" i="13" s="1"/>
  <c r="J47" i="13" s="1"/>
  <c r="H48" i="13"/>
  <c r="I48" i="13" s="1"/>
  <c r="J48" i="13" s="1"/>
  <c r="H49" i="13"/>
  <c r="I49" i="13" s="1"/>
  <c r="J49" i="13" s="1"/>
  <c r="H50" i="13"/>
  <c r="I50" i="13" s="1"/>
  <c r="J50" i="13" s="1"/>
  <c r="H51" i="13"/>
  <c r="I51" i="13" s="1"/>
  <c r="J51" i="13" s="1"/>
  <c r="H52" i="13"/>
  <c r="I52" i="13" s="1"/>
  <c r="J52" i="13" s="1"/>
  <c r="H53" i="13"/>
  <c r="I53" i="13" s="1"/>
  <c r="J53" i="13" s="1"/>
  <c r="H54" i="13"/>
  <c r="I54" i="13" s="1"/>
  <c r="J54" i="13" s="1"/>
  <c r="H55" i="13"/>
  <c r="I55" i="13" s="1"/>
  <c r="J55" i="13" s="1"/>
  <c r="J72" i="13" l="1"/>
  <c r="J73" i="13" s="1"/>
  <c r="J74" i="13" s="1"/>
  <c r="D43" i="5" s="1"/>
  <c r="G133" i="11"/>
  <c r="D43" i="1" l="1"/>
  <c r="D43" i="4"/>
  <c r="K133" i="11"/>
  <c r="C20" i="10" l="1"/>
  <c r="C18" i="10"/>
  <c r="C17" i="10"/>
  <c r="D32" i="16" s="1"/>
  <c r="D15" i="15" s="1"/>
  <c r="C16" i="10"/>
  <c r="D31" i="16" s="1"/>
  <c r="D14" i="15" s="1"/>
  <c r="C15" i="10"/>
  <c r="D30" i="16" s="1"/>
  <c r="D13" i="15" s="1"/>
  <c r="B20" i="10"/>
  <c r="B18" i="10"/>
  <c r="B17" i="10"/>
  <c r="B32" i="16" s="1"/>
  <c r="B15" i="15" s="1"/>
  <c r="B16" i="10"/>
  <c r="B31" i="16" s="1"/>
  <c r="B14" i="15" s="1"/>
  <c r="B15" i="10"/>
  <c r="B30" i="16" s="1"/>
  <c r="B13" i="15" s="1"/>
  <c r="C105" i="5"/>
  <c r="D37" i="5"/>
  <c r="D35" i="5"/>
  <c r="D23" i="5"/>
  <c r="B20" i="5"/>
  <c r="B103" i="5" s="1"/>
  <c r="C105" i="4"/>
  <c r="D23" i="4"/>
  <c r="D33" i="4" s="1"/>
  <c r="B20" i="4"/>
  <c r="B103" i="4" s="1"/>
  <c r="D37" i="4"/>
  <c r="D35" i="4"/>
  <c r="A13" i="4"/>
  <c r="C105" i="1"/>
  <c r="D33" i="5" l="1"/>
  <c r="M15" i="2" s="1"/>
  <c r="Q14" i="2"/>
  <c r="M14" i="2"/>
  <c r="N14" i="2" s="1"/>
  <c r="D23" i="1"/>
  <c r="B20" i="1"/>
  <c r="B103" i="1" s="1"/>
  <c r="Q15" i="2" l="1"/>
  <c r="D33" i="1"/>
  <c r="D38" i="1" s="1"/>
  <c r="Q19" i="2"/>
  <c r="A117" i="5"/>
  <c r="A118" i="5"/>
  <c r="A116" i="5"/>
  <c r="A107" i="5"/>
  <c r="A116" i="1"/>
  <c r="A117" i="1"/>
  <c r="A115" i="1"/>
  <c r="A107" i="1"/>
  <c r="A116" i="4"/>
  <c r="A117" i="4"/>
  <c r="A115" i="4"/>
  <c r="N15" i="2" l="1"/>
  <c r="M19" i="2"/>
  <c r="L21" i="2" s="1"/>
  <c r="A58" i="16"/>
  <c r="A59" i="16"/>
  <c r="A57" i="16"/>
  <c r="A48" i="16"/>
  <c r="A107" i="4" s="1"/>
  <c r="A2" i="16"/>
  <c r="A3" i="16"/>
  <c r="A4" i="16"/>
  <c r="A6" i="16"/>
  <c r="A7" i="16"/>
  <c r="A1" i="16"/>
  <c r="A25" i="16"/>
  <c r="A15" i="16" l="1"/>
  <c r="A29" i="15"/>
  <c r="A30" i="15"/>
  <c r="A28" i="15"/>
  <c r="A20" i="15"/>
  <c r="A81" i="14"/>
  <c r="A82" i="14"/>
  <c r="A80" i="14"/>
  <c r="A72" i="14"/>
  <c r="A94" i="13"/>
  <c r="A95" i="13"/>
  <c r="A93" i="13"/>
  <c r="A84" i="13"/>
  <c r="A147" i="11"/>
  <c r="A148" i="11"/>
  <c r="A146" i="11"/>
  <c r="A137" i="11"/>
  <c r="A34" i="10"/>
  <c r="A35" i="10"/>
  <c r="A33" i="10"/>
  <c r="A24" i="10"/>
  <c r="G43" i="14" l="1"/>
  <c r="G55" i="14"/>
  <c r="G57" i="14"/>
  <c r="G56" i="14"/>
  <c r="G58" i="14"/>
  <c r="G45" i="14"/>
  <c r="G44" i="14"/>
  <c r="G46" i="14"/>
  <c r="A2" i="15"/>
  <c r="A3" i="15"/>
  <c r="A4" i="15"/>
  <c r="A6" i="15"/>
  <c r="A7" i="15"/>
  <c r="A1" i="15"/>
  <c r="A2" i="14"/>
  <c r="A3" i="14"/>
  <c r="A4" i="14"/>
  <c r="A6" i="14"/>
  <c r="A7" i="14"/>
  <c r="A1" i="14"/>
  <c r="A2" i="13"/>
  <c r="A3" i="13"/>
  <c r="A4" i="13"/>
  <c r="A6" i="13"/>
  <c r="A7" i="13"/>
  <c r="A1" i="13"/>
  <c r="A7" i="11"/>
  <c r="A2" i="11"/>
  <c r="A3" i="11"/>
  <c r="A4" i="11"/>
  <c r="A6" i="11"/>
  <c r="A1" i="11"/>
  <c r="A2" i="10"/>
  <c r="A3" i="10"/>
  <c r="A4" i="10"/>
  <c r="A6" i="10"/>
  <c r="A7" i="10"/>
  <c r="A1" i="10"/>
  <c r="A2" i="5"/>
  <c r="A3" i="5"/>
  <c r="A4" i="5"/>
  <c r="A5" i="5"/>
  <c r="A6" i="5"/>
  <c r="A7" i="5"/>
  <c r="A1" i="5"/>
  <c r="A7" i="4"/>
  <c r="A2" i="4"/>
  <c r="A3" i="4"/>
  <c r="A4" i="4"/>
  <c r="A5" i="4"/>
  <c r="A6" i="4"/>
  <c r="A1" i="4"/>
  <c r="A2" i="1"/>
  <c r="A3" i="1"/>
  <c r="A4" i="1"/>
  <c r="A5" i="1"/>
  <c r="A6" i="1"/>
  <c r="A7" i="1"/>
  <c r="A1" i="1"/>
  <c r="G60" i="14" l="1"/>
  <c r="G48" i="14"/>
  <c r="G49" i="14" s="1"/>
  <c r="A13" i="5"/>
  <c r="G62" i="14" l="1"/>
  <c r="D41" i="1" s="1"/>
  <c r="L49" i="14"/>
  <c r="L62" i="14" l="1"/>
  <c r="L24" i="14"/>
  <c r="J19" i="10"/>
  <c r="D19" i="10"/>
  <c r="E19" i="10"/>
  <c r="A12" i="5"/>
  <c r="A14" i="5"/>
  <c r="A15" i="5"/>
  <c r="A16" i="5"/>
  <c r="A17" i="5"/>
  <c r="A18" i="5"/>
  <c r="A11" i="5"/>
  <c r="A17" i="4"/>
  <c r="A18" i="4"/>
  <c r="A16" i="4"/>
  <c r="A12" i="4"/>
  <c r="A19" i="16" s="1"/>
  <c r="A14" i="4"/>
  <c r="A11" i="4"/>
  <c r="N62" i="14" l="1"/>
  <c r="N63" i="14" s="1"/>
  <c r="F19" i="10"/>
  <c r="H19" i="10" s="1"/>
  <c r="D42" i="5"/>
  <c r="J20" i="10" l="1"/>
  <c r="D20" i="10"/>
  <c r="C98" i="5"/>
  <c r="C100" i="5"/>
  <c r="C97" i="5"/>
  <c r="C95" i="5"/>
  <c r="C94" i="5"/>
  <c r="C80" i="5"/>
  <c r="C68" i="5"/>
  <c r="C59" i="5"/>
  <c r="D45" i="5"/>
  <c r="J18" i="10" l="1"/>
  <c r="E20" i="10"/>
  <c r="F20" i="10" s="1"/>
  <c r="H20" i="10" s="1"/>
  <c r="D18" i="10"/>
  <c r="E18" i="10"/>
  <c r="D38" i="5"/>
  <c r="C96" i="5"/>
  <c r="D31" i="5"/>
  <c r="D74" i="5" s="1"/>
  <c r="F18" i="10" l="1"/>
  <c r="D68" i="5"/>
  <c r="D80" i="5"/>
  <c r="D78" i="5"/>
  <c r="D71" i="5"/>
  <c r="C56" i="5"/>
  <c r="D52" i="5"/>
  <c r="D48" i="5"/>
  <c r="D77" i="5"/>
  <c r="D55" i="5"/>
  <c r="D51" i="5"/>
  <c r="D76" i="5"/>
  <c r="D67" i="5"/>
  <c r="D58" i="5"/>
  <c r="D59" i="5" s="1"/>
  <c r="D54" i="5"/>
  <c r="D50" i="5"/>
  <c r="C102" i="5"/>
  <c r="D79" i="5"/>
  <c r="D75" i="5"/>
  <c r="D69" i="5"/>
  <c r="D63" i="5"/>
  <c r="D53" i="5"/>
  <c r="D49" i="5"/>
  <c r="C100" i="4"/>
  <c r="C98" i="4"/>
  <c r="C97" i="4"/>
  <c r="C95" i="4"/>
  <c r="C94" i="4"/>
  <c r="C80" i="4"/>
  <c r="C68" i="4"/>
  <c r="C59" i="4"/>
  <c r="D45" i="4"/>
  <c r="H18" i="10" l="1"/>
  <c r="D31" i="4"/>
  <c r="D74" i="4" s="1"/>
  <c r="D38" i="4"/>
  <c r="C96" i="4"/>
  <c r="D56" i="5"/>
  <c r="D85" i="5" s="1"/>
  <c r="C85" i="5"/>
  <c r="C70" i="5"/>
  <c r="C64" i="5"/>
  <c r="C60" i="5"/>
  <c r="C81" i="5"/>
  <c r="D60" i="5" l="1"/>
  <c r="D61" i="5" s="1"/>
  <c r="D86" i="5" s="1"/>
  <c r="C61" i="5"/>
  <c r="C86" i="5" s="1"/>
  <c r="D81" i="5"/>
  <c r="D82" i="5" s="1"/>
  <c r="D89" i="5" s="1"/>
  <c r="C82" i="5"/>
  <c r="C89" i="5" s="1"/>
  <c r="D64" i="5"/>
  <c r="D65" i="5" s="1"/>
  <c r="D87" i="5" s="1"/>
  <c r="C65" i="5"/>
  <c r="C87" i="5" s="1"/>
  <c r="D70" i="5"/>
  <c r="D72" i="5" s="1"/>
  <c r="D88" i="5" s="1"/>
  <c r="C72" i="5"/>
  <c r="C88" i="5" s="1"/>
  <c r="D78" i="4"/>
  <c r="D71" i="4"/>
  <c r="C56" i="4"/>
  <c r="D52" i="4"/>
  <c r="D48" i="4"/>
  <c r="D51" i="4"/>
  <c r="D58" i="4"/>
  <c r="D59" i="4" s="1"/>
  <c r="D50" i="4"/>
  <c r="C102" i="4"/>
  <c r="D79" i="4"/>
  <c r="D75" i="4"/>
  <c r="D69" i="4"/>
  <c r="D63" i="4"/>
  <c r="D53" i="4"/>
  <c r="D49" i="4"/>
  <c r="D77" i="4"/>
  <c r="D55" i="4"/>
  <c r="D76" i="4"/>
  <c r="D67" i="4"/>
  <c r="D54" i="4"/>
  <c r="D68" i="4"/>
  <c r="D80" i="4"/>
  <c r="C90" i="5" l="1"/>
  <c r="D90" i="5"/>
  <c r="D91" i="5" s="1"/>
  <c r="D56" i="4"/>
  <c r="D85" i="4" s="1"/>
  <c r="C85" i="4"/>
  <c r="C64" i="4"/>
  <c r="C60" i="4"/>
  <c r="C70" i="4"/>
  <c r="C81" i="4"/>
  <c r="D94" i="5" l="1"/>
  <c r="D64" i="4"/>
  <c r="D65" i="4" s="1"/>
  <c r="D87" i="4" s="1"/>
  <c r="C65" i="4"/>
  <c r="C87" i="4" s="1"/>
  <c r="D81" i="4"/>
  <c r="D82" i="4" s="1"/>
  <c r="D89" i="4" s="1"/>
  <c r="C82" i="4"/>
  <c r="C89" i="4" s="1"/>
  <c r="D60" i="4"/>
  <c r="D61" i="4" s="1"/>
  <c r="D86" i="4" s="1"/>
  <c r="C61" i="4"/>
  <c r="C86" i="4" s="1"/>
  <c r="D70" i="4"/>
  <c r="D72" i="4" s="1"/>
  <c r="D88" i="4" s="1"/>
  <c r="C72" i="4"/>
  <c r="C88" i="4" s="1"/>
  <c r="D95" i="5" l="1"/>
  <c r="D104" i="5" s="1"/>
  <c r="C90" i="4"/>
  <c r="D90" i="4"/>
  <c r="D91" i="4" s="1"/>
  <c r="D101" i="5" l="1"/>
  <c r="J17" i="10"/>
  <c r="D100" i="5"/>
  <c r="D97" i="5"/>
  <c r="D105" i="5"/>
  <c r="D17" i="10"/>
  <c r="E32" i="16" s="1"/>
  <c r="E15" i="15" s="1"/>
  <c r="D94" i="4"/>
  <c r="D95" i="4" s="1"/>
  <c r="D98" i="5"/>
  <c r="E17" i="10" l="1"/>
  <c r="F17" i="10" s="1"/>
  <c r="H17" i="10" s="1"/>
  <c r="D104" i="4"/>
  <c r="D96" i="5"/>
  <c r="D102" i="5" s="1"/>
  <c r="D101" i="4" l="1"/>
  <c r="J16" i="10"/>
  <c r="F32" i="16"/>
  <c r="F15" i="15" s="1"/>
  <c r="D97" i="4"/>
  <c r="D100" i="4"/>
  <c r="D105" i="4"/>
  <c r="D16" i="10"/>
  <c r="E31" i="16" s="1"/>
  <c r="E14" i="15" s="1"/>
  <c r="D98" i="4"/>
  <c r="E16" i="10" l="1"/>
  <c r="D96" i="4"/>
  <c r="D102" i="4" s="1"/>
  <c r="F16" i="10" l="1"/>
  <c r="H16" i="10" s="1"/>
  <c r="F31" i="16"/>
  <c r="F14" i="15" s="1"/>
  <c r="D31" i="1"/>
  <c r="C56" i="1" l="1"/>
  <c r="C64" i="1" s="1"/>
  <c r="D74" i="1"/>
  <c r="D75" i="1"/>
  <c r="D69" i="1"/>
  <c r="D63" i="1"/>
  <c r="D49" i="1"/>
  <c r="D53" i="1"/>
  <c r="D71" i="1"/>
  <c r="D55" i="1"/>
  <c r="D48" i="1"/>
  <c r="D67" i="1"/>
  <c r="D58" i="1"/>
  <c r="D59" i="1" s="1"/>
  <c r="D50" i="1"/>
  <c r="D54" i="1"/>
  <c r="D51" i="1"/>
  <c r="D52" i="1"/>
  <c r="C80" i="1"/>
  <c r="C96" i="1"/>
  <c r="D68" i="1"/>
  <c r="D45" i="1"/>
  <c r="C81" i="1" l="1"/>
  <c r="C70" i="1"/>
  <c r="C60" i="1"/>
  <c r="C61" i="1" s="1"/>
  <c r="D56" i="1"/>
  <c r="D77" i="1"/>
  <c r="D76" i="1"/>
  <c r="C102" i="1"/>
  <c r="D79" i="1"/>
  <c r="D78" i="1"/>
  <c r="D80" i="1"/>
  <c r="D70" i="1" l="1"/>
  <c r="D72" i="1" s="1"/>
  <c r="C72" i="1"/>
  <c r="D64" i="1"/>
  <c r="C85" i="1"/>
  <c r="D60" i="1"/>
  <c r="D61" i="1" s="1"/>
  <c r="D85" i="1"/>
  <c r="D81" i="1" l="1"/>
  <c r="D82" i="1" s="1"/>
  <c r="D89" i="1" s="1"/>
  <c r="C82" i="1"/>
  <c r="C89" i="1" s="1"/>
  <c r="D65" i="1"/>
  <c r="D87" i="1" s="1"/>
  <c r="C65" i="1"/>
  <c r="C87" i="1" s="1"/>
  <c r="D86" i="1"/>
  <c r="C86" i="1"/>
  <c r="D88" i="1"/>
  <c r="C88" i="1"/>
  <c r="C90" i="1" l="1"/>
  <c r="D90" i="1"/>
  <c r="D91" i="1" s="1"/>
  <c r="D94" i="1" s="1"/>
  <c r="D95" i="1" s="1"/>
  <c r="D104" i="1" l="1"/>
  <c r="J15" i="10" s="1"/>
  <c r="D105" i="1" l="1"/>
  <c r="D101" i="1"/>
  <c r="D15" i="10"/>
  <c r="E30" i="16" s="1"/>
  <c r="E13" i="15" s="1"/>
  <c r="D97" i="1"/>
  <c r="D100" i="1"/>
  <c r="D98" i="1"/>
  <c r="E15" i="10" l="1"/>
  <c r="D96" i="1"/>
  <c r="D102" i="1" s="1"/>
  <c r="F15" i="10" l="1"/>
  <c r="E22" i="10"/>
  <c r="F30" i="16"/>
  <c r="F33" i="16" l="1"/>
  <c r="F17" i="15" s="1"/>
  <c r="F13" i="15"/>
  <c r="M17" i="15" s="1"/>
  <c r="F22" i="10"/>
  <c r="H15" i="10"/>
  <c r="H22" i="10"/>
  <c r="F34" i="16" l="1"/>
  <c r="H33" i="16" s="1"/>
  <c r="J13" i="15"/>
  <c r="J17" i="15" s="1"/>
  <c r="L17" i="15" s="1"/>
  <c r="H34" i="16" l="1"/>
  <c r="F18" i="15"/>
  <c r="F39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 Mota</author>
  </authors>
  <commentList>
    <comment ref="E74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Jorge Mota:</t>
        </r>
        <r>
          <rPr>
            <sz val="9"/>
            <color indexed="81"/>
            <rFont val="Segoe UI"/>
            <family val="2"/>
          </rPr>
          <t xml:space="preserve">
CLÁUSULA SEGUNDA - DAS OBRIGAÇÕES E RESPONSABILIDADES DA CONTRATADA, item VIII, alínea "b.1": As categorias “Encarregado geral” e “Encarregado diurno” deverão ter suas férias marcadas no mês de janeiro e no mês de julho, à proporção de 50% para a primeira e 25% para a segunda. A categoria “Servente” deverá ter suas férias marcadas 25% no mês de janeiro e 25% no mês de julho, percentual referente ao total de profissionais da categoria</t>
        </r>
      </text>
    </comment>
  </commentList>
</comments>
</file>

<file path=xl/sharedStrings.xml><?xml version="1.0" encoding="utf-8"?>
<sst xmlns="http://schemas.openxmlformats.org/spreadsheetml/2006/main" count="1186" uniqueCount="533">
  <si>
    <t>MÓDULO 1 - COMPOSIÇÃO DA REMUNERAÇÃO: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</si>
  <si>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</si>
  <si>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</si>
  <si>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</si>
  <si>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</si>
  <si>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</si>
  <si>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</si>
  <si>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</si>
  <si>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TOTAL DA REMUNERAÇÃO</t>
  </si>
  <si>
    <t>TOTAL DOS BENEFÍCIOS MENSAIS E DIÁRIOS</t>
  </si>
  <si>
    <t>MÓDULO 3- INSUMOS DIVERSOS</t>
  </si>
  <si>
    <t xml:space="preserve">Insumos Diversos </t>
  </si>
  <si>
    <t>Outros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</si>
  <si>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</si>
  <si>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</si>
  <si>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</si>
  <si>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</si>
  <si>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</si>
  <si>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</si>
  <si>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</si>
  <si>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</si>
  <si>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</si>
  <si>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</si>
  <si>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SEBRAE (§ 3º, art. 8º, Lei 8.029/90, alterada pela Lei nº 8.154/90)</t>
  </si>
  <si>
    <t>TOTAL :</t>
  </si>
  <si>
    <t>4.2 13º SALÁRIO</t>
  </si>
  <si>
    <t>13º Salário</t>
  </si>
  <si>
    <t xml:space="preserve">Subtotal </t>
  </si>
  <si>
    <t>Incidência do 4.1. sobre o 13º salário</t>
  </si>
  <si>
    <t>4.3. AFASTAMENTO MATERNIDADE</t>
  </si>
  <si>
    <t>Incidência do 4.1. sobre afastamento maternidade</t>
  </si>
  <si>
    <t>4.4. PROVISÃO P\ RESCISÃO</t>
  </si>
  <si>
    <t xml:space="preserve">Incidência de FGTS sobre o aviso prévio indenizado </t>
  </si>
  <si>
    <t>Incidência do 4.1. sobre o Aviso Prévio Trabalhado</t>
  </si>
  <si>
    <t>Multa do FGTS e da Contribuição Social do Aviso Prévio trabalhado e indenizado</t>
  </si>
  <si>
    <t>4.5. CUSTO DE REPOSIÇÃO DO PROFISSIONAL AUSENTE</t>
  </si>
  <si>
    <t>Terço constitucional de férias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</si>
  <si>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</si>
  <si>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</si>
  <si>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</si>
  <si>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</si>
  <si>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</si>
  <si>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</si>
  <si>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</si>
  <si>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</si>
  <si>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</si>
  <si>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</si>
  <si>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</si>
  <si>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</si>
  <si>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</si>
  <si>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</si>
  <si>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</si>
  <si>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</si>
  <si>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</si>
  <si>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</si>
  <si>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</si>
  <si>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</si>
  <si>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</si>
  <si>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</si>
  <si>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</si>
  <si>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</si>
  <si>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</si>
  <si>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</si>
  <si>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</si>
  <si>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</si>
  <si>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</si>
  <si>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</si>
  <si>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</si>
  <si>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 xml:space="preserve">Uniforme </t>
  </si>
  <si>
    <t>PLANILHA DE COMPOSIÇÃO DE CUSTOS</t>
  </si>
  <si>
    <t>PERCENT.</t>
  </si>
  <si>
    <t>QTD.</t>
  </si>
  <si>
    <t>CATEGORIA</t>
  </si>
  <si>
    <t>MÓDULO 2 - BENEFÍCIOS MENSAIS E DIÁRIOS</t>
  </si>
  <si>
    <t>JORNADA DE TRABALHO</t>
  </si>
  <si>
    <t>SALÁRIO BASE</t>
  </si>
  <si>
    <t>ITEM</t>
  </si>
  <si>
    <t>DISCRIMINAÇÃO</t>
  </si>
  <si>
    <t>-</t>
  </si>
  <si>
    <t>DESCRIÇÃO DA CATEGORIA, QUANTIDADE, JORNADA DE TRABALHO E SALÁRIO BASE</t>
  </si>
  <si>
    <t>CUSTO UNIT. (R$)</t>
  </si>
  <si>
    <t>CUSTO MENSAL (R$)</t>
  </si>
  <si>
    <t>CUSTO ANUAL (R$)</t>
  </si>
  <si>
    <t>DESCRIÇÃO</t>
  </si>
  <si>
    <t>PERC. DEPREC. MENSAL (%)</t>
  </si>
  <si>
    <t>VLR. TOTAL MENSAL DEPREC. (R$)</t>
  </si>
  <si>
    <t>VLR. TOTAL DEPREC. P/ 12 MESES (R$)</t>
  </si>
  <si>
    <t>UNID.</t>
  </si>
  <si>
    <t>SUBTOTAL DE DEPRECIAÇÃO DE FERRAMENTAS E EQUIPAMENTOS (R$)</t>
  </si>
  <si>
    <t>TOTAL MENSAL - DEPRECIAÇÃO DE FERRAMENTAS E EQUIPAMENTOS (R$)</t>
  </si>
  <si>
    <t>TOTAL MENSAL (R$)</t>
  </si>
  <si>
    <t>UNIFORMES</t>
  </si>
  <si>
    <t>Par</t>
  </si>
  <si>
    <t>SUBTOTAL UNIFORMES (R$)</t>
  </si>
  <si>
    <t>TOTAL MENSAL - UNIFORMES (R$)</t>
  </si>
  <si>
    <t>RESUMO GERAL DE CUSTOS POR ITEM</t>
  </si>
  <si>
    <t>AO</t>
  </si>
  <si>
    <t>SENADO FEDERAL</t>
  </si>
  <si>
    <t>Telefone: (85) 3031-9800 / (85) 3031-9801</t>
  </si>
  <si>
    <t>E-mail: jorgemota@maisservicos.com.br</t>
  </si>
  <si>
    <t>PROPOSTA COMERCIAL</t>
  </si>
  <si>
    <t>VALOR</t>
  </si>
  <si>
    <t>TOTAL UNITÁRIO</t>
  </si>
  <si>
    <t>TOTAL GERAL</t>
  </si>
  <si>
    <t>Risco de Acidente do Trabalho/RAT/INSS  (inciso II,B, Lei 8.212/91 e Anexo V, Decreto 6.042/08)</t>
  </si>
  <si>
    <t>Certificação digital: O representante legal da empresa que assinará o contrato possui certificação digital ICP Brasil? (X) Sim ( ) Não</t>
  </si>
  <si>
    <t>Extrator de carpete e estofado acima de 1.400 w. 220 v</t>
  </si>
  <si>
    <t>Bota de borracha emborrachada acoplada com macacão para limpeza de espelho d'água.</t>
  </si>
  <si>
    <t>Rodo Aspirador para Limpeza de espelho D'Água compatível com item 8</t>
  </si>
  <si>
    <t>Mangote flutuante, compatível com itens 7, 9 e 5</t>
  </si>
  <si>
    <t>Kit Piscina - Cabo telescópico, material alumínio, comprimento 4 até 8 m, tipo cabo regulável, uso escova de aço, rodo aspirador, peneira, aplicação limpeza de piscina</t>
  </si>
  <si>
    <t>VLR. UNIT.  ITEM (R$)</t>
  </si>
  <si>
    <t>VLR. TOTAL ITEM. (R$)</t>
  </si>
  <si>
    <t>Carrinho funcional com 3 prateleiras, 4 rodas e saco para recolhimento de lixo. Confeccionado em plástico PVC</t>
  </si>
  <si>
    <t>Enceradeira industrial para piso de 3/4 HP com starlock e escova de 350 mm 220v.</t>
  </si>
  <si>
    <t>Escada de alumínio tipo tesoura 10 degraus</t>
  </si>
  <si>
    <t>Escada de alumínio tipo tesoura 6 degraus</t>
  </si>
  <si>
    <t>Lavadora extratora de carpete, capacidade 45 litros de água limpa e 18 de suja profissional / industrial.</t>
  </si>
  <si>
    <t>Tanquinho de roupa para lavagem de panos de limpeza, 10 kg.</t>
  </si>
  <si>
    <t>Kit de Ferramentas 7 peças, contendo no mínimo chave de fenda, alicate, martelo, chave inglesa.</t>
  </si>
  <si>
    <t>Pistola (esguicho) de metal para mangueira, com acessórios para engate em mangueira de 1/2" e 3/4"</t>
  </si>
  <si>
    <t>Carrinho de mão com caçamba em chapa de aço.</t>
  </si>
  <si>
    <t>Pá quadrada em aço com cabo modelo "Y".</t>
  </si>
  <si>
    <t>Diluidor para produtos químicos (sabão liq. E desinfetante)</t>
  </si>
  <si>
    <t>VIDA ÚTIL (MESES)</t>
  </si>
  <si>
    <t>Equipamentos</t>
  </si>
  <si>
    <t>MATERIAL</t>
  </si>
  <si>
    <t>QTD. ANUAL</t>
  </si>
  <si>
    <t>Água sanitária de 1ª qualidade</t>
  </si>
  <si>
    <t>Balde plástico preto, com alça e reforço no fundo e bordas, capacidade 10 litros</t>
  </si>
  <si>
    <t>Balde Plástico preto com alça e reforço no fundo, capacidade 15 litros</t>
  </si>
  <si>
    <t>Bisnaga Preta 50 ml</t>
  </si>
  <si>
    <t>Brilho inox, com 420g</t>
  </si>
  <si>
    <t>Limpador multi uso líquido de 1ª qualidade para limpeza de fórmicas claras, 500ml</t>
  </si>
  <si>
    <t>Cloro ativo (Veja) 500ml</t>
  </si>
  <si>
    <t>Disco Removedor preto - 510</t>
  </si>
  <si>
    <t>Disco Removedor preto - 410</t>
  </si>
  <si>
    <t>Disco Removedor preto - 350</t>
  </si>
  <si>
    <t>Disco de Brilho branco - 510</t>
  </si>
  <si>
    <t>Disco de Brilho branco - 410</t>
  </si>
  <si>
    <t>Disco de Brilho branco - 350</t>
  </si>
  <si>
    <t>Disco de verde - 510</t>
  </si>
  <si>
    <t>Disco de verde - 410</t>
  </si>
  <si>
    <t>Disco de verde - 350</t>
  </si>
  <si>
    <t>Escova de mão de madeira com cerdas de polipropileno</t>
  </si>
  <si>
    <t>Esponja de fibra cor azul dupla face</t>
  </si>
  <si>
    <t>Esponja de fibra cor vermelha dupla face</t>
  </si>
  <si>
    <t>Fibra para limpeza pesada para suporte LT</t>
  </si>
  <si>
    <t>Suporte para fibra LT</t>
  </si>
  <si>
    <t>Lã de aço, pacote com 8 unidades</t>
  </si>
  <si>
    <t>Limpa Pedra, galão de 5 litros</t>
  </si>
  <si>
    <t>Lustra Móveis lavanda 200 ml</t>
  </si>
  <si>
    <t>Luva raspa de couro (par)</t>
  </si>
  <si>
    <t>Luva para limpeza, borracha de látex natural para limpeza tamanho P (par)</t>
  </si>
  <si>
    <t>Luva para limpeza, borracha de látex natural para limpeza tamanho M (par)</t>
  </si>
  <si>
    <t>Luva para limpeza, borracha de látex natural para limpeza tamanho G (par)</t>
  </si>
  <si>
    <t>Luvas antialérgicas de procedimento, tamanho P com 100 unid.</t>
  </si>
  <si>
    <t>Luvas antialérgicas de procedimento, tamanho M com 100 unid.</t>
  </si>
  <si>
    <t>Luvas antialérgicas de procedimento, tamanho G com 100 unid.</t>
  </si>
  <si>
    <t>Máscara de proteção com filtro (PFF3)</t>
  </si>
  <si>
    <t>Máscara de proteção descartável sem filtro arredondada (PFF1)</t>
  </si>
  <si>
    <t>Óculos de proteção</t>
  </si>
  <si>
    <t>Pano de chão de saco alvejado especial 40x60, para limpeza de piso – cor branca</t>
  </si>
  <si>
    <t>Placas sinalizadoras "Piso Molhado"</t>
  </si>
  <si>
    <t>Polidor de metal, com 200ml</t>
  </si>
  <si>
    <t>Protetor auricular tipo plug</t>
  </si>
  <si>
    <t>Papel higiênico de 1ª qualidade, contendo 30m cada rolo, folha dupla (fardo com 64 un.)</t>
  </si>
  <si>
    <t>Querosene 1 litro</t>
  </si>
  <si>
    <t>Refil para máscara com filtro</t>
  </si>
  <si>
    <t>Refil de Álcool Gel destinado à assepsia das mãos – Refil de 800 ml para uso em dispenser saboneteira – 70% concentrado. Hidratação com compostos umectantes</t>
  </si>
  <si>
    <t>Rodo com 2 borrachas – 40cm de largura, com cabo alumínio 1,20 m</t>
  </si>
  <si>
    <t>Sabonete refil para saboneteira micro-spray, unidade com 800ml</t>
  </si>
  <si>
    <t>Sabonete líquido, de odor agradável, com ph neutro concentrado, 5 litros</t>
  </si>
  <si>
    <t>Saco de Aspirador de pó</t>
  </si>
  <si>
    <t>Saco de lixo colorido 200 litros - fardo com 100 unidades - azul</t>
  </si>
  <si>
    <t>Saco para lixo de 100 litros cada fardo com 100 unidades, cor azul</t>
  </si>
  <si>
    <t>Saco de lixo colorido 60 litros - fardo com 100 unidades - azul</t>
  </si>
  <si>
    <t>Saco de lixo colorido 40 litros - fardo com 100 unidades - azul</t>
  </si>
  <si>
    <t>Saco para lixo de 40 litros cada fardo com 100 unidades, cor preta</t>
  </si>
  <si>
    <t>Saco para lixo de 60 litros, cada fardo com 100 unidades, cor preto</t>
  </si>
  <si>
    <t>Saco para lixo de 100 litros cada fardo com 100 unidades, cor preta</t>
  </si>
  <si>
    <t>Saco para lixo de 200 litros, cada fardo com 100 unidades, cor preta</t>
  </si>
  <si>
    <t>Tela para Mictório Aromatizante Ambiental</t>
  </si>
  <si>
    <t>Vassoura de gari 60 cm com cabo</t>
  </si>
  <si>
    <t>Vassoura Nylon</t>
  </si>
  <si>
    <t>Vassoura para limpeza de teto</t>
  </si>
  <si>
    <t>Vassourinha para limpar vaso</t>
  </si>
  <si>
    <t>Lixeiras de 22 a 25 litros, nas cores vermelha, azul, cinza ou marrom. Formato cilíndrico, tratamento superficial da pintura sintética e esmalte marítimo, adesivadas com os dizeres diferentes para cada cor. Em média 10 palavras (descrições) por lixeira.</t>
  </si>
  <si>
    <t>Lixeiras brancas com pedal, na cor branca, com capacidade entre 16 litros e 25 litros, adesivadas com os dizeres “Lixo Orgânico”</t>
  </si>
  <si>
    <t>Espátula 4 cm</t>
  </si>
  <si>
    <t>Espátula 6 cm</t>
  </si>
  <si>
    <t>Chapéu Legionário</t>
  </si>
  <si>
    <t>Selante Acrílico para Piso 5 litros</t>
  </si>
  <si>
    <t>Galão</t>
  </si>
  <si>
    <t>Caixa</t>
  </si>
  <si>
    <t>Fardo</t>
  </si>
  <si>
    <t>CARGA HORÁRIA</t>
  </si>
  <si>
    <t>TOTAL FUNCION.</t>
  </si>
  <si>
    <t>VALOR UNIT. MENSAL (R$)</t>
  </si>
  <si>
    <t>VALOR TOTAL MENSAL (R$)</t>
  </si>
  <si>
    <t>VALOR TOTAL ANUAL (R$)</t>
  </si>
  <si>
    <t>SINDICATO DA CATEGORIA:</t>
  </si>
  <si>
    <t>DATA BASE DA CATEGORIA: DIA/MÊS/ANO:</t>
  </si>
  <si>
    <t>SINDISERVIÇOS/DF</t>
  </si>
  <si>
    <t>Pç</t>
  </si>
  <si>
    <t>VALOR UNIT. (R$)</t>
  </si>
  <si>
    <t>UND</t>
  </si>
  <si>
    <t>QTD</t>
  </si>
  <si>
    <t>TOTAL GLOBAL (R$)</t>
  </si>
  <si>
    <t>VALOR TOTAL SEMESTRAL (R$)</t>
  </si>
  <si>
    <t>PREGÃO ELETRÔNICO Nº 90067/2024</t>
  </si>
  <si>
    <t>PROCESSO Nº 00200.002436/2024-62</t>
  </si>
  <si>
    <t>CBO</t>
  </si>
  <si>
    <t>ADICIONAL DE INSALUBRIDADE</t>
  </si>
  <si>
    <t>ADICIONAL DE PERICULOSIDADE</t>
  </si>
  <si>
    <t>1.1</t>
  </si>
  <si>
    <t>1.2</t>
  </si>
  <si>
    <t>1.3</t>
  </si>
  <si>
    <t>Fortaleza/CE, 26 de junho de 2024</t>
  </si>
  <si>
    <t>VALOR TOTAL (R$)</t>
  </si>
  <si>
    <t>Água desmineralizada</t>
  </si>
  <si>
    <t>Litro</t>
  </si>
  <si>
    <t>Unidade</t>
  </si>
  <si>
    <t>Álcool, de 1ª qualidade, 70°</t>
  </si>
  <si>
    <t>Álcool em gel – 5L</t>
  </si>
  <si>
    <t>Cestos de lixo para banheiros com tampa (60 litros)</t>
  </si>
  <si>
    <t>Cera acrílica impermeabilizante preta, 5L</t>
  </si>
  <si>
    <t>Cera auto-brilho antiderrapante (tipo Resgat) preta, 5 L</t>
  </si>
  <si>
    <t>Cloro granulado (Hipoclorito de cálcio) para limpeza de espelhos d’água 10 kg</t>
  </si>
  <si>
    <t>kg</t>
  </si>
  <si>
    <t>Desodorizador de ambiente, com fragrância, 360 ml</t>
  </si>
  <si>
    <t>Dispenser (suporte) saboneteira para refil de álcool gel e sabonete de 800 ml</t>
  </si>
  <si>
    <t>Disco para enceradeira vermelho 510 mm</t>
  </si>
  <si>
    <t>Flanela azul claro de 1ª qualidade, medindo   50 x 50 cm</t>
  </si>
  <si>
    <t>Mop pó 45 cm</t>
  </si>
  <si>
    <t>Mop spray com dispenser de 400 ml</t>
  </si>
  <si>
    <t>Pazinha de lixo plástica com cabo longo</t>
  </si>
  <si>
    <t>Pulverizador/orrifador spray (recarregável)</t>
  </si>
  <si>
    <t>Rodo com 2 borrachas – 60cm de largura, com cabo em alumínio.</t>
  </si>
  <si>
    <t>Saco de lixo colorido 200 litros- fardo com 100 unidades - marrom (colorido)</t>
  </si>
  <si>
    <t>Vassoura de pelo com 60cm de largura, com cabo</t>
  </si>
  <si>
    <t>Vassoura feiticeira</t>
  </si>
  <si>
    <t>Disco roxo 510</t>
  </si>
  <si>
    <t>Disco Removedor preto - 300</t>
  </si>
  <si>
    <t>Disco de Brilho branco - 300</t>
  </si>
  <si>
    <t>VALOR UNIT.  (R$)</t>
  </si>
  <si>
    <t>Removedor de ceras, galão de 5 litros</t>
  </si>
  <si>
    <t>Bota de borracha impermeável cano médio PVC</t>
  </si>
  <si>
    <t>Cera incolor (carnaúba) 5 litros.</t>
  </si>
  <si>
    <t>Desinfetante concentrado com ação desodorizador, galão de 5 litros</t>
  </si>
  <si>
    <t>Disco bonnet para lavagem de carpete - 510</t>
  </si>
  <si>
    <t>Disco de vermelho - 350</t>
  </si>
  <si>
    <t>Esponja de fibra com dupla face (verde e amarelo)</t>
  </si>
  <si>
    <t>Flanela branca de 1ª qualidade, medindo 50 x 50 cm</t>
  </si>
  <si>
    <t>Limpa vidros concentrado, cada unidade com 5 litro</t>
  </si>
  <si>
    <t>Lubrificante mineral para compressores HL</t>
  </si>
  <si>
    <t>Luva para rodo Limpa vidro 45 cm</t>
  </si>
  <si>
    <t>Óleo de Peroba - 100 ml</t>
  </si>
  <si>
    <t>Pasta Saponáceo, (pote com 500 gramas), (rosa)</t>
  </si>
  <si>
    <t>Papel higiênico de 1ª qual., com 250 m cada rolo, folha dupla (fardo com 8 um.)</t>
  </si>
  <si>
    <t>Protetor Solar fator 50 120 ml</t>
  </si>
  <si>
    <t>Rodo com 2 borrachas – 90 cm de largura, com cabo em alumínio.</t>
  </si>
  <si>
    <t>Detergente/sabão líquido, neutro, concentrado, com aroma agradável, 5 litros</t>
  </si>
  <si>
    <t>Suporte de papel higiênico para rolo de 250 m, folha dupla</t>
  </si>
  <si>
    <t>Suporte de papel higiênico para rolo de 30m</t>
  </si>
  <si>
    <t>Suporte plástico para papel toalha papel 2 dobras</t>
  </si>
  <si>
    <t>Shampoo para limpeza de CARPETE, concentrado, com 5 litros</t>
  </si>
  <si>
    <t>Saco de lixo colorido 40 litros. - fardo com 100 unidades - marrom (colorido)</t>
  </si>
  <si>
    <t>Saco de lixo colorido 60 litros - fardo com 100 unidades -  marrom (colorido)</t>
  </si>
  <si>
    <t>Saco de lixo colorido 100 litros - fardo com 100 unidades – marrom (colorido)</t>
  </si>
  <si>
    <t>Saco de lixo colorido 40 litros - fardo com 100 unidades - cinza (colorido)</t>
  </si>
  <si>
    <t>Saco de lixo colorido 60 litros - fardo com 100 unidades - cinza (colorido)</t>
  </si>
  <si>
    <t>Saco de lixo colorido 100 litros - fardo com 100 unidades - cinza (colorido)</t>
  </si>
  <si>
    <t>Saco de lixo colorido 200 litros - fardo com 100 unidades - cinza (colorido)</t>
  </si>
  <si>
    <t>Vassoura de pelo com 40 cm de largura, com cabo</t>
  </si>
  <si>
    <t>Lixeiras de 100 litros com tampa (sem definição de cor)</t>
  </si>
  <si>
    <t>Solvente Aguarrás Galão de 5 litros</t>
  </si>
  <si>
    <t>Papel toalha branco 2 dobras, fardo com 1.250 folhas de 22,5 x 26 cm</t>
  </si>
  <si>
    <t>TOTAL ANUAL - MATERIAIS E INSUMOS (R$)</t>
  </si>
  <si>
    <t>ITEM 3 - EQUIPAMENTOS DE USO CONTÍNUO (DEPRECIAÇÃO FERRAMENTAL)</t>
  </si>
  <si>
    <t>Aspirador de pó e água Industrial/Profissional acima de 2.400w. 220 v, mínimo 70 litros.</t>
  </si>
  <si>
    <t>Aspirador de pó e água Industrial/Profissional de 2.000 w. 220v, acima de 49 litros.</t>
  </si>
  <si>
    <t>Coletor de ponto eletrônico de funcionários, digital e homologado, Tipo biométrico, no-break e acessível à rede.</t>
  </si>
  <si>
    <t>Extensão  com  30  metros,  monofásica, Cabo PP 2 x 2,5mm.</t>
  </si>
  <si>
    <r>
      <rPr>
        <sz val="10"/>
        <color rgb="FF221F1F"/>
        <rFont val="Calibri"/>
        <family val="2"/>
        <scheme val="minor"/>
      </rPr>
      <t>Un.</t>
    </r>
  </si>
  <si>
    <r>
      <rPr>
        <sz val="10"/>
        <color rgb="FF221F1F"/>
        <rFont val="Calibri"/>
        <family val="2"/>
        <scheme val="minor"/>
      </rPr>
      <t>Par</t>
    </r>
  </si>
  <si>
    <r>
      <rPr>
        <sz val="10"/>
        <color rgb="FF221F1F"/>
        <rFont val="Calibri"/>
        <family val="2"/>
        <scheme val="minor"/>
      </rPr>
      <t>m</t>
    </r>
  </si>
  <si>
    <r>
      <rPr>
        <sz val="10"/>
        <color rgb="FF221F1F"/>
        <rFont val="Calibri"/>
        <family val="2"/>
        <scheme val="minor"/>
      </rPr>
      <t>Enceradeira industrial para piso de 1 HP com starlock, CL 440, 220v.</t>
    </r>
  </si>
  <si>
    <r>
      <rPr>
        <sz val="10"/>
        <color rgb="FF221F1F"/>
        <rFont val="Calibri"/>
        <family val="2"/>
        <scheme val="minor"/>
      </rPr>
      <t>Polidora de piso com starlock 510</t>
    </r>
  </si>
  <si>
    <r>
      <rPr>
        <sz val="10"/>
        <color rgb="FF221F1F"/>
        <rFont val="Calibri"/>
        <family val="2"/>
        <scheme val="minor"/>
      </rPr>
      <t>Enxada em aço de 30 cm</t>
    </r>
  </si>
  <si>
    <r>
      <rPr>
        <sz val="10"/>
        <color rgb="FF221F1F"/>
        <rFont val="Calibri"/>
        <family val="2"/>
        <scheme val="minor"/>
      </rPr>
      <t>par</t>
    </r>
  </si>
  <si>
    <t>Lavadora e Secadora de piso movida a bateria, operação a bordo, produtividade acima de 3.500m²/h, Capacidade do Tanque de Recolhimento acima de 100L Capacidade do Tanque de Solução 100 L. Modelo T7, Alfa Tennant</t>
  </si>
  <si>
    <t>Armários  com  chaves  guarda  roupas com  8  portas.  Medida  mínima  do  vão 90cm x 27cm.</t>
  </si>
  <si>
    <t>Bomba e filtro trifásica de águas de grande porte, mínimo 1CV para limpeza do espelho d'água sem perda de água.</t>
  </si>
  <si>
    <t>CABO  TELESCOPICO  EXTENSIVO DE 8m, com rodo e encaixe de mangueira para limpeza de vidros, tirar teias de aranha, limpeza nas alturas</t>
  </si>
  <si>
    <t>Carrinho coletor de lixo com 2 rodas confeccionado em  plástico PVC, 240 litros</t>
  </si>
  <si>
    <t>Enceradeira industrial para piso de 1 HP com  starlock e escova de 510mm, 220v.</t>
  </si>
  <si>
    <t>Escada de alumínio tipo tesoura 4 degraus</t>
  </si>
  <si>
    <t>Extensão com 100 metros, monofásica, Cabo PP 2 x 2,5mm.</t>
  </si>
  <si>
    <t>Extensão com 100 metros, trifásica. Cabo PP 3 x 2,5mm</t>
  </si>
  <si>
    <t>Extensão com 50 metros, monofásica, Cabo PP 2 x 2,5mm.</t>
  </si>
  <si>
    <t>Mangueira de silicone reforçada, lonada, de 1/2" (com 100m cada) Com acessórios de encaixe.</t>
  </si>
  <si>
    <t>Mangueira de silicone reforçada, lonada, de 3/4" (com 100m cada) Com acessórios de encaixe.</t>
  </si>
  <si>
    <t>Máquina de limpeza de alta pressão profissional de 4.100 w, 220 v, trifásica.</t>
  </si>
  <si>
    <t>Máquina de Limpeza de alta pressão profissional de 2.600w, 220v monofásica.</t>
  </si>
  <si>
    <t>Máquina para higienização de sofá e cadeiras a seco (vaporetto), 1500 w, que possibilitem condição de uso em  30 minutos.</t>
  </si>
  <si>
    <t xml:space="preserve">Mini kit limpa vidro combinado – </t>
  </si>
  <si>
    <t>Container polietileno para lixo 1.000 litros.</t>
  </si>
  <si>
    <t>Andaime, 1,00m X 1,5m, com rodízio (acima  de  4  m de  altura),  com guarda corpo, piso e escada.</t>
  </si>
  <si>
    <t>Corda semi-estática de 11mm na cor laranja, confeccionada no sistema KERMMANTLE de capa e alma, matéria prima de poliamida e poliéster. Com alongamento baixo e resistência a abrasão,  carga  de  ruptura  mínima  de 30kN (3140kgf) - 200 metros.</t>
  </si>
  <si>
    <t>Cinto de segurança tipo paraquedista, em poliéster, com fixação peitoral e dorsal, ajuste nas pernas e cintura, com talabarte duplo e absorvedor de impactos.</t>
  </si>
  <si>
    <t>Talabarte de salvamento e segurança, material: poliéster, modelo: y, componentes: 02 ganchos dupla trava, 02 absorvedores de energia, características adicionais: elástico interno, gancho: 55mm, dupla trava com 15mm</t>
  </si>
  <si>
    <t>Capacete de segurança para uso geral, cor azul, tipo aba frontal, com nervura no casco e fendas laterais para acoplagem de acessórios, com suspensão e carneira plástica, regulagem de tamanho com ajustes simples e tira absorvedora de suor em espuma coberta de material  sintético com jugular.</t>
  </si>
  <si>
    <t>Enceradeira industrial para piso de 3/4 HP com starlock e escova de 300 mm 220v.</t>
  </si>
  <si>
    <r>
      <rPr>
        <sz val="10"/>
        <color rgb="FF221F1F"/>
        <rFont val="Calibri"/>
        <family val="2"/>
        <scheme val="minor"/>
      </rPr>
      <t>Balancim individual, cadeira  suspensa (epi) - Cadeira suspensa para trabalhos</t>
    </r>
    <r>
      <rPr>
        <sz val="10"/>
        <rFont val="Calibri"/>
        <family val="2"/>
        <scheme val="minor"/>
      </rPr>
      <t xml:space="preserve"> em altura, para utilização com corda 12mm, mecanismo com manivela para controle da descida, trava de segurança, corpo e assento em aço, apoio do assento anatômico, conformidade com a NR-18, capacidade máxima de carga de 120 Kg</t>
    </r>
  </si>
  <si>
    <t>Trava queda (EPI) Blocante Segurança (trava queda) Material: Alumínio Aplicação: Blocar Corda Segurança Em Tecnicas  De  Pappel. Diâmetro  Corda Aplicável: 8 A 13 MM, Dimensões: 118 X   75   X   35   MM, Tipo: Ascensor Peitoral, Características Adicionais: Sistema Bloqueio Antiderrapante.</t>
  </si>
  <si>
    <t>Mosquetão, material: alumínio, aplicação: operações em altura, características  adicionais:  modelo  "D" sem rosca, trava reta, resistência: 25 kn</t>
  </si>
  <si>
    <t>Ascensor Peitoral, Características Adicionais: Sistema Bloqueio Antiderrapante Diâmetro Corda Aplicável: 8 a 13 mm.</t>
  </si>
  <si>
    <t>Descensor para trabalho em altura, do tipo oito, com orelhas, resistencia de 50 kn, com trava do tipo sistema de orelhas.</t>
  </si>
  <si>
    <t>Cabo aço, tratamento superficial: galvanizado polido, bitola: 1,4 pol.</t>
  </si>
  <si>
    <t>Calça confeccionada em PVC com forro de poliéster, tipo pijama e cordão de poliéster na cintura para ajuste.</t>
  </si>
  <si>
    <t>Óculos Proteção Material Armação: Pvc Flexível e Macio. Lente: Policarbonato.</t>
  </si>
  <si>
    <t>Luva Borracha Material: Látex, Características Adicionais: Anatômica e Antiderrapante</t>
  </si>
  <si>
    <t>Bota Segurança Material: Pvc - Cloreto De Polivinila, Material Sola: Borracha Antiderrapante</t>
  </si>
  <si>
    <r>
      <t xml:space="preserve">Lavadora e Secadora de piso movida a bateria, </t>
    </r>
    <r>
      <rPr>
        <u/>
        <sz val="10"/>
        <color rgb="FF221F1F"/>
        <rFont val="Calibri"/>
        <family val="2"/>
        <scheme val="minor"/>
      </rPr>
      <t>operação a pé</t>
    </r>
    <r>
      <rPr>
        <sz val="10"/>
        <color rgb="FF221F1F"/>
        <rFont val="Calibri"/>
        <family val="2"/>
        <scheme val="minor"/>
      </rPr>
      <t>, produtividade acima de 1000m²/h capacidade do Tanque de Recolhimento acima de 50 L Capacidade do Tanque de Solução 40 L. Modelo A300, Alfa Tennant.</t>
    </r>
  </si>
  <si>
    <r>
      <t xml:space="preserve">Lavadora e Secadora de piso movida a bateria, </t>
    </r>
    <r>
      <rPr>
        <u/>
        <sz val="10"/>
        <color rgb="FF221F1F"/>
        <rFont val="Calibri"/>
        <family val="2"/>
        <scheme val="minor"/>
      </rPr>
      <t>operação a pé</t>
    </r>
    <r>
      <rPr>
        <sz val="10"/>
        <color rgb="FF221F1F"/>
        <rFont val="Calibri"/>
        <family val="2"/>
        <scheme val="minor"/>
      </rPr>
      <t>, produtividade acima de 2000m²/h, Capacidade do Tanque de Recolhimento acima de 100 L  Capacidade  do  Tanque  de  Solução 100 L. Modelo T600, Alfa Tennant.</t>
    </r>
  </si>
  <si>
    <t>(*) TOTAL MENSAL - DEPRECIAÇÃO DE FERRAMENTAS E EQUIPAMENTOS - RATEADO (R$)</t>
  </si>
  <si>
    <t>(*) Este valor será rateado entre as categorias profissionais, e incluído no planilhamento de preços.</t>
  </si>
  <si>
    <t>ITEM 01 - MÃO DE OBRA</t>
  </si>
  <si>
    <r>
      <t xml:space="preserve">A licitante encaminha sua proposta de preços, conforme modelo abaixo, à </t>
    </r>
    <r>
      <rPr>
        <b/>
        <sz val="10"/>
        <rFont val="Calibri"/>
        <family val="2"/>
        <scheme val="minor"/>
      </rPr>
      <t>Coordenação de Processamento Externo de Licitações</t>
    </r>
    <r>
      <rPr>
        <sz val="10"/>
        <rFont val="Calibri"/>
        <family val="2"/>
        <scheme val="minor"/>
      </rPr>
      <t>, nos termos do Capítulo XII - DA ACEITABILIDADE DA PROPOSTA.</t>
    </r>
  </si>
  <si>
    <t>COORDENAÇÃO DE PROCESSAMENTO EXTERNO DE LICITAÇÕES</t>
  </si>
  <si>
    <t>Via N2 | Senado Federal | Bloco 16 | 1º Pav. | COPEL | Brasília-DF</t>
  </si>
  <si>
    <t>CCT: SINDISERVIÇOS DF000012/2024 (DATA-BASE: 1º DE JANEIRO)</t>
  </si>
  <si>
    <r>
      <t xml:space="preserve">A proposta tem </t>
    </r>
    <r>
      <rPr>
        <b/>
        <i/>
        <sz val="10"/>
        <rFont val="Calibri"/>
        <family val="2"/>
        <scheme val="minor"/>
      </rPr>
      <t>validade de 60 (sessenta) dias</t>
    </r>
    <r>
      <rPr>
        <i/>
        <sz val="10"/>
        <rFont val="Calibri"/>
        <family val="2"/>
        <scheme val="minor"/>
      </rPr>
      <t>, contados da data de abertura da sessão pública estabelecida no preâmbulo do edital.</t>
    </r>
  </si>
  <si>
    <r>
      <rPr>
        <b/>
        <i/>
        <sz val="10"/>
        <rFont val="Calibri"/>
        <family val="2"/>
        <scheme val="minor"/>
      </rPr>
      <t xml:space="preserve">Declaramos </t>
    </r>
    <r>
      <rPr>
        <i/>
        <sz val="10"/>
        <rFont val="Calibri"/>
        <family val="2"/>
        <scheme val="minor"/>
      </rPr>
      <t>expressamente que tomamos conhecimento da retenção mensal das provisões por meio de DGBM a ser realizada pelo Senado Federal, na forma do Capítulo IV e do Ato da Diretoria-Geral nº 11/2017.</t>
    </r>
  </si>
  <si>
    <t xml:space="preserve">Outros </t>
  </si>
  <si>
    <t xml:space="preserve">CATEGORIA </t>
  </si>
  <si>
    <t>REFERÊNCIA</t>
  </si>
  <si>
    <t>Q-Boa / Triex / Brilhante</t>
  </si>
  <si>
    <t>Aldeia / Zulu / Minalcool</t>
  </si>
  <si>
    <t>Brasplástico / Plasnew /  Tomki</t>
  </si>
  <si>
    <t>Brasso / 3M / ScothBrite</t>
  </si>
  <si>
    <t>Grandene / vonder</t>
  </si>
  <si>
    <t>Power Plus / Bravo
Ingleza</t>
  </si>
  <si>
    <t>Lavanda / Bom bril / Airwick</t>
  </si>
  <si>
    <t>Zulu / Azulim / marqui</t>
  </si>
  <si>
    <t>Veja Multiuso / Bombril</t>
  </si>
  <si>
    <t>Veja c/ cloro ativo / Bombril</t>
  </si>
  <si>
    <t>Premisse / Invoq / Primafer</t>
  </si>
  <si>
    <t>3M / Super / Polibrim</t>
  </si>
  <si>
    <t>Romher / Tiger</t>
  </si>
  <si>
    <t>Monofil / Condor / Vileda</t>
  </si>
  <si>
    <t>3M / Bettanim / Scotch Brite</t>
  </si>
  <si>
    <t>Brith / Bettanim</t>
  </si>
  <si>
    <t>Tok Limp / Entrevin</t>
  </si>
  <si>
    <t>CIF / START</t>
  </si>
  <si>
    <t>Sanro / Soft</t>
  </si>
  <si>
    <t>CIF/ START</t>
  </si>
  <si>
    <t>Ideal / Promat / Vonder</t>
  </si>
  <si>
    <t>Grazia /  Delta Plus</t>
  </si>
  <si>
    <t>Grazia / Delta Plus</t>
  </si>
  <si>
    <t>FlashLimp / Bralimpia</t>
  </si>
  <si>
    <t>King / Johnson</t>
  </si>
  <si>
    <t>Plastik / Vatte / Tomki</t>
  </si>
  <si>
    <t>Bettanin / Algo Bom / Pontex</t>
  </si>
  <si>
    <t>Inovata / Jofel / Premium / Melhoramento</t>
  </si>
  <si>
    <t>Ideal / Peltor</t>
  </si>
  <si>
    <t>Levek / Portal / Sanremo</t>
  </si>
  <si>
    <t>Inovata / Renova / Charme / Melhoramento</t>
  </si>
  <si>
    <t>Kaol / Brasso / Silvo</t>
  </si>
  <si>
    <t>Brassol / Silvo</t>
  </si>
  <si>
    <t>Asseptgel - START /  Purell / Melhoramento</t>
  </si>
  <si>
    <t>Facilita / Búfalo</t>
  </si>
  <si>
    <t>Alltec / Wimpel</t>
  </si>
  <si>
    <t>Ideal / Condor/ Verrebrás</t>
  </si>
  <si>
    <t>Ideal / Condor / Verrebrás</t>
  </si>
  <si>
    <t>Dealer / Premium / Ypê</t>
  </si>
  <si>
    <t>Premisse/ Audax Gold / Riomax</t>
  </si>
  <si>
    <t>Premisse / Essenz / Topbel</t>
  </si>
  <si>
    <t>Electrolux / mesma marca
do equipamento</t>
  </si>
  <si>
    <t>Brasplástico / Amplalix</t>
  </si>
  <si>
    <t>Premisse / Nobre / Mic Screen</t>
  </si>
  <si>
    <t>Noviça / Max</t>
  </si>
  <si>
    <t>Feiticeira / Compacta plus</t>
  </si>
  <si>
    <t>Sanches / Primavera</t>
  </si>
  <si>
    <t>Hp / Maruri</t>
  </si>
  <si>
    <t>Inovata / Renova / Charme</t>
  </si>
  <si>
    <r>
      <rPr>
        <sz val="9"/>
        <color rgb="FF221F1F"/>
        <rFont val="Calibri"/>
        <family val="2"/>
        <scheme val="minor"/>
      </rPr>
      <t>Speed</t>
    </r>
  </si>
  <si>
    <r>
      <rPr>
        <sz val="9"/>
        <color rgb="FF221F1F"/>
        <rFont val="Calibri"/>
        <family val="2"/>
        <scheme val="minor"/>
      </rPr>
      <t>Xadrez / Suvinil</t>
    </r>
  </si>
  <si>
    <r>
      <rPr>
        <sz val="9"/>
        <color rgb="FF221F1F"/>
        <rFont val="Calibri"/>
        <family val="2"/>
        <scheme val="minor"/>
      </rPr>
      <t>HTH</t>
    </r>
  </si>
  <si>
    <r>
      <rPr>
        <sz val="9"/>
        <color rgb="FF221F1F"/>
        <rFont val="Calibri"/>
        <family val="2"/>
        <scheme val="minor"/>
      </rPr>
      <t>Johnson</t>
    </r>
  </si>
  <si>
    <r>
      <rPr>
        <sz val="9"/>
        <color rgb="FF221F1F"/>
        <rFont val="Calibri"/>
        <family val="2"/>
        <scheme val="minor"/>
      </rPr>
      <t>Columbus / Primafer</t>
    </r>
  </si>
  <si>
    <r>
      <rPr>
        <sz val="9"/>
        <color rgb="FF221F1F"/>
        <rFont val="Calibri"/>
        <family val="2"/>
        <scheme val="minor"/>
      </rPr>
      <t>Bombril / Assolam</t>
    </r>
  </si>
  <si>
    <r>
      <rPr>
        <sz val="9"/>
        <color rgb="FF221F1F"/>
        <rFont val="Calibri"/>
        <family val="2"/>
        <scheme val="minor"/>
      </rPr>
      <t>Incollub</t>
    </r>
  </si>
  <si>
    <r>
      <rPr>
        <sz val="9"/>
        <color rgb="FF221F1F"/>
        <rFont val="Calibri"/>
        <family val="2"/>
        <scheme val="minor"/>
      </rPr>
      <t>Prime</t>
    </r>
  </si>
  <si>
    <r>
      <rPr>
        <sz val="9"/>
        <color rgb="FF221F1F"/>
        <rFont val="Calibri"/>
        <family val="2"/>
        <scheme val="minor"/>
      </rPr>
      <t>Bettanin/ Flashlimp</t>
    </r>
  </si>
  <si>
    <r>
      <rPr>
        <sz val="9"/>
        <color rgb="FF221F1F"/>
        <rFont val="Calibri"/>
        <family val="2"/>
        <scheme val="minor"/>
      </rPr>
      <t>Cristal / Divas DM</t>
    </r>
  </si>
  <si>
    <r>
      <rPr>
        <sz val="9"/>
        <color rgb="FF221F1F"/>
        <rFont val="Calibri"/>
        <family val="2"/>
        <scheme val="minor"/>
      </rPr>
      <t>Ecohabito / Ecototal/Start</t>
    </r>
  </si>
  <si>
    <r>
      <rPr>
        <sz val="9"/>
        <color rgb="FF221F1F"/>
        <rFont val="Calibri"/>
        <family val="2"/>
        <scheme val="minor"/>
      </rPr>
      <t>Varrebras / Bettanin</t>
    </r>
  </si>
  <si>
    <r>
      <rPr>
        <sz val="9"/>
        <color rgb="FF221F1F"/>
        <rFont val="Calibri"/>
        <family val="2"/>
        <scheme val="minor"/>
      </rPr>
      <t>Ecohabito / Ecototal</t>
    </r>
  </si>
  <si>
    <t>Os produtos especificados acima podem ser substituídos por produtos similares. A inserção das marcas na tabela deu-se tão somente para que a descrição do objeto a ser fornecido possa ser mais bem compreendida. Assim, a identificação dessas marcas ou modelos servem apenas como referência (Lei nº 14.133/21, art. 41, I, d).</t>
  </si>
  <si>
    <t>ESPECIFICAÇÃO DA DISPONIBILIDADE DE ÁREAS</t>
  </si>
  <si>
    <t>ANEXO 1</t>
  </si>
  <si>
    <t>Subsolo</t>
  </si>
  <si>
    <t>Almoxarifado</t>
  </si>
  <si>
    <t>5,83 m²</t>
  </si>
  <si>
    <t>Sala dos Encarregados</t>
  </si>
  <si>
    <t>Vestiário e Refeitório</t>
  </si>
  <si>
    <t>21,08 m²</t>
  </si>
  <si>
    <t>88,63 m²</t>
  </si>
  <si>
    <t>ANEXO 2</t>
  </si>
  <si>
    <t>Garagem Privativa</t>
  </si>
  <si>
    <t>LOCALZAÇÃO</t>
  </si>
  <si>
    <t>OCUPAÇÃO</t>
  </si>
  <si>
    <t>ÁREAS UTILIZADAS</t>
  </si>
  <si>
    <t>Nº DA SALA</t>
  </si>
  <si>
    <t>RAMAIS</t>
  </si>
  <si>
    <t>COMPUTADOR</t>
  </si>
  <si>
    <t>POSTOS DE SERVIÇO (MESA)</t>
  </si>
  <si>
    <t>Bl. "D"</t>
  </si>
  <si>
    <t>Sala dos Encarregados e Almoxarifado</t>
  </si>
  <si>
    <t>Sala dos Encarregados, Almoxarifado, Refeitório e Vestiários</t>
  </si>
  <si>
    <r>
      <rPr>
        <b/>
        <sz val="10"/>
        <rFont val="Calibri"/>
        <family val="2"/>
        <scheme val="minor"/>
      </rPr>
      <t>INTERLEGIS</t>
    </r>
    <r>
      <rPr>
        <sz val="10"/>
        <rFont val="Calibri"/>
        <family val="2"/>
        <scheme val="minor"/>
      </rPr>
      <t xml:space="preserve"> (Bloco 2)</t>
    </r>
  </si>
  <si>
    <r>
      <rPr>
        <b/>
        <sz val="10"/>
        <rFont val="Calibri"/>
        <family val="2"/>
        <scheme val="minor"/>
      </rPr>
      <t xml:space="preserve">PRODASEN </t>
    </r>
    <r>
      <rPr>
        <sz val="10"/>
        <rFont val="Calibri"/>
        <family val="2"/>
        <scheme val="minor"/>
      </rPr>
      <t>(Bloco 1)</t>
    </r>
  </si>
  <si>
    <r>
      <rPr>
        <b/>
        <sz val="10"/>
        <rFont val="Calibri"/>
        <family val="2"/>
        <scheme val="minor"/>
      </rPr>
      <t xml:space="preserve">SEGRAF </t>
    </r>
    <r>
      <rPr>
        <sz val="10"/>
        <rFont val="Calibri"/>
        <family val="2"/>
        <scheme val="minor"/>
      </rPr>
      <t>(Bloco 08)</t>
    </r>
  </si>
  <si>
    <t>Próximo aos Containers da Novo Rio</t>
  </si>
  <si>
    <t>Vestiários (M/F)</t>
  </si>
  <si>
    <t>Escritório e RH</t>
  </si>
  <si>
    <t>Depósito</t>
  </si>
  <si>
    <t>Próximo ao Terminal das Vans</t>
  </si>
  <si>
    <t>30,79 m²</t>
  </si>
  <si>
    <t>6099
3561</t>
  </si>
  <si>
    <r>
      <rPr>
        <b/>
        <sz val="10"/>
        <rFont val="Calibri"/>
        <family val="2"/>
        <scheme val="minor"/>
      </rPr>
      <t>ESPAÇO</t>
    </r>
    <r>
      <rPr>
        <sz val="10"/>
        <rFont val="Calibri"/>
        <family val="2"/>
        <scheme val="minor"/>
      </rPr>
      <t xml:space="preserve">
“Empresas” (Bloco 18)</t>
    </r>
  </si>
  <si>
    <t>Ao lado do Batalhão da Polícia Militar</t>
  </si>
  <si>
    <r>
      <rPr>
        <b/>
        <sz val="10"/>
        <rFont val="Calibri"/>
        <family val="2"/>
        <scheme val="minor"/>
      </rPr>
      <t>SETRAN</t>
    </r>
    <r>
      <rPr>
        <sz val="10"/>
        <rFont val="Calibri"/>
        <family val="2"/>
        <scheme val="minor"/>
      </rPr>
      <t xml:space="preserve"> - Serviço de Transportes (Bloco 19)</t>
    </r>
  </si>
  <si>
    <t>56,84 m²</t>
  </si>
  <si>
    <t>39,29 m²</t>
  </si>
  <si>
    <t>80 m²</t>
  </si>
  <si>
    <t>20 m²</t>
  </si>
  <si>
    <t>98 m²</t>
  </si>
  <si>
    <t>96 m²</t>
  </si>
  <si>
    <t>120 m²</t>
  </si>
  <si>
    <t>738,04 m²</t>
  </si>
  <si>
    <t>TOTAL</t>
  </si>
  <si>
    <t>TOTAIS (R$)</t>
  </si>
  <si>
    <t>RESUMO GERAL DOS CUSTOS COM MÃO-DE-OBRA</t>
  </si>
  <si>
    <t>EQUIPE DE DEDICAÇÃO EXCLUSIVA (ITEM 1)</t>
  </si>
  <si>
    <t>MATERIAIS E INSUMOS (ITEM 2)</t>
  </si>
  <si>
    <t>SEG À SEX - 22 DIAS</t>
  </si>
  <si>
    <t>SUPRIMIR P/ LANCE</t>
  </si>
  <si>
    <t>K</t>
  </si>
  <si>
    <t>Inglesa</t>
  </si>
  <si>
    <r>
      <t xml:space="preserve">OBS: Vida útil estimada tomando por base a Instrução Normativa SRF nº 1700/2017. Os parâmetros utilizados no cálculo da depreciação incidem sobre os valores previstos no Edital. Calculado como 100% </t>
    </r>
    <r>
      <rPr>
        <sz val="10"/>
        <rFont val="Calibri"/>
        <family val="2"/>
      </rPr>
      <t>÷</t>
    </r>
    <r>
      <rPr>
        <i/>
        <sz val="10"/>
        <rFont val="Calibri"/>
        <family val="2"/>
        <scheme val="minor"/>
      </rPr>
      <t xml:space="preserve"> (vida útil estimada em meses). Por exemplo: para 5 anos (60 meses), utilizar 1,67% (100% </t>
    </r>
    <r>
      <rPr>
        <sz val="10"/>
        <rFont val="Calibri"/>
        <family val="2"/>
      </rPr>
      <t>÷</t>
    </r>
    <r>
      <rPr>
        <i/>
        <sz val="10"/>
        <rFont val="Calibri"/>
        <family val="2"/>
        <scheme val="minor"/>
      </rPr>
      <t xml:space="preserve"> 60) ou para 2 anos (24 meses), utilizar 4,17% (100% ÷ 24).</t>
    </r>
  </si>
  <si>
    <t>VR</t>
  </si>
  <si>
    <t>VT</t>
  </si>
  <si>
    <t>FÉRIAS</t>
  </si>
  <si>
    <t>SÁBADOS</t>
  </si>
  <si>
    <t>ESTIMATIVA</t>
  </si>
  <si>
    <t>DIFERENÇA</t>
  </si>
  <si>
    <t>REGIME DE TRIBUTAÇÃO: LUCRO REAL</t>
  </si>
  <si>
    <r>
      <t>Declaramos expressamente a ciência de que</t>
    </r>
    <r>
      <rPr>
        <b/>
        <i/>
        <sz val="10"/>
        <color rgb="FFC00000"/>
        <rFont val="Calibri"/>
        <family val="2"/>
        <scheme val="minor"/>
      </rPr>
      <t xml:space="preserve"> “caso venha a ser contratada, a licitante não poderá alegar falta ou omissão de itens nas referidas planilhas, e, às suas expensas, deverá executar todos os serviços e fornecer todos os materiais que se mostrarem posteriormente necessários ao pleno atendimento do objeto contratado, sem que isso implique em custo adicional ao Senado Federal”</t>
    </r>
    <r>
      <rPr>
        <i/>
        <sz val="10"/>
        <color rgb="FFC00000"/>
        <rFont val="Calibri"/>
        <family val="2"/>
        <scheme val="minor"/>
      </rPr>
      <t>, conforme previsto no edital e seus anexos.</t>
    </r>
  </si>
  <si>
    <t>Por se referirem a insumos / materiais de propriedade do próprio licitante, RENUNCIA-SE expressamente à TOTALIDADE dos custos referente à rúbrica de EQUIPAMENTOS DE USO CONTÍNUO / DEPRECIAÇÃO nas composições dos custos, assumindo o ônus de seu fornecimento.</t>
  </si>
  <si>
    <t>Último Lance</t>
  </si>
  <si>
    <t>VALOR GLOBAL  - 12 MESES (R$)</t>
  </si>
  <si>
    <t>CATSER</t>
  </si>
  <si>
    <t>Nome da Empresa: AGRADA CONSTRUÇÕES E SERVIÇOS LTDA</t>
  </si>
  <si>
    <t>CNPJ: 12.290.912/0001-24</t>
  </si>
  <si>
    <t>EMPRESA: AGRADA CONSTRUÇÕES E SERVIÇOS LTDA</t>
  </si>
  <si>
    <t>Endereço: Rua do Rosário, nº 77, Sala 203 - Centro - Fortaleza/CE. CEP 60055-090</t>
  </si>
  <si>
    <t>Dados Bancários: Banco Bradesco S.A (237) - Conta nº 84981-2 - Ag.: 3456</t>
  </si>
  <si>
    <t>Representante: Hubiraci de Oliveira Mendes / CPF 371.624.111-34 / RG 933.735 SSPDS-DF</t>
  </si>
  <si>
    <t>Empresa beneficiada com a desoneração tributária prevista na Lei nº 13.161/2015, que alterou a Lei nº 12.546/2011? ( ) Não (X) Sim. Indicar fundamentação legal: Art. 7º, inciso IV.</t>
  </si>
  <si>
    <t>AGRADA CONSTRUÇÕES E SERVIÇOS LTDA - CNPJ 12.290.912/0001-24</t>
  </si>
  <si>
    <t>Hubiraci de Oliveira Mendes - Representante Legal</t>
  </si>
  <si>
    <t>CPF 371.624.111-34 / 933.735 SSPDS-DF</t>
  </si>
  <si>
    <t xml:space="preserve">                                                                                         </t>
  </si>
  <si>
    <t>Afastamento maternidade - Memória de cálculo: {((1/12x4)+(1,33/12x4))/12x0,0025x100 =  0,016180% - Estimativa de que 0,0025% dos empregados usufruirão de 4(quatro) meses de licença por ano.</t>
  </si>
  <si>
    <t>Aviso Prévio Indenizado ( art. 7º, XXI, CF e 477, 487 e 491, CLT) - Memória de cálculo: {[0,01x(1/12)]x100} = 0,08333% - Estimativa de que 1% (um por cento) dos empregados serão substituídos durante um ano.</t>
  </si>
  <si>
    <t>Aviso Prévio Trabalhado (art. 7º, inciso XXI, CF e 477, 487 e 491, CLT) - Memória de cálculo: (7/365)x0,05x100) = 0,09589% - Redução de 7 dias ou 2h p/dia p/ 5% dos empregados. Percentual relativo a contrato de 12 meses)</t>
  </si>
  <si>
    <t>Auxílio doença ( arts. 59 a 64, Lei 8.213/91, art. 18, Lei nº 8.212/91 e art. 476, CLT) Memória de cálculo: {(1/365)x50} = 0,13698% - Estimativa de 01(uma) licença de 01(um) dia por ano para 50% (cinquenta por cento) dos empregados.</t>
  </si>
  <si>
    <t>Licença paternidade (art. 7º, inciso XIX, CF e 10, § 1º CLT) Memória de cálculo: {(5/365)0,01)x100} = 0,01369% - Estimativa de que 1% dos empregados usufruirá de 5(cinco) dias de licença por ano.</t>
  </si>
  <si>
    <t>Faltas legais (art. 473 e 83, CLT) Memória de cálculo: {(1/365)x50} = 0,13698% - Estimativa de que 50% (cinquenta por cento) dos empregados terão 01(um) dia de ausência por ano</t>
  </si>
  <si>
    <t>Acidente de Trabalho (arts. 19 a 23, Lei 8.213/91, art. 473, CLT e Lei nº 6.367/76) Memória de cálculo: {(15/365)x0,005x100} = 0,02054% - Estimativa de 01(uma) licença de 15(quinze) dias por ano para 0,005% dos empregados</t>
  </si>
  <si>
    <r>
      <t xml:space="preserve">Assistência Médica </t>
    </r>
    <r>
      <rPr>
        <i/>
        <sz val="10"/>
        <rFont val="Calibri"/>
        <family val="2"/>
        <scheme val="minor"/>
      </rPr>
      <t>(Supressão - Conforme Cap. XI, item 11.1.1, alínea "a.1.4")</t>
    </r>
  </si>
  <si>
    <r>
      <t xml:space="preserve">Assistência Odontológica </t>
    </r>
    <r>
      <rPr>
        <i/>
        <sz val="10"/>
        <rFont val="Calibri"/>
        <family val="2"/>
        <scheme val="minor"/>
      </rPr>
      <t>(Supressão - Conforme Cap. XI, item 11.1.1, alínea "a.1.4")</t>
    </r>
  </si>
  <si>
    <r>
      <t xml:space="preserve">Seguro de Vida / Aux. Funeral </t>
    </r>
    <r>
      <rPr>
        <i/>
        <sz val="10"/>
        <rFont val="Calibri"/>
        <family val="2"/>
        <scheme val="minor"/>
      </rPr>
      <t>(Supressão - Conforme Cap. XI, item 11.1.1, alínea "a.1.4")</t>
    </r>
  </si>
  <si>
    <r>
      <t>Auxilio Alimentação</t>
    </r>
    <r>
      <rPr>
        <i/>
        <sz val="10"/>
        <rFont val="Calibri"/>
        <family val="2"/>
        <scheme val="minor"/>
      </rPr>
      <t xml:space="preserve"> (Conforme Cap. XI, item 11.1.1, alínea "a.1.2")</t>
    </r>
  </si>
  <si>
    <t>Encarregado Geral</t>
  </si>
  <si>
    <t>Apoio Administrativo I</t>
  </si>
  <si>
    <t>Apoio Administrativo II</t>
  </si>
  <si>
    <t>40 (quarenta) horas semanais</t>
  </si>
  <si>
    <t>4101-05</t>
  </si>
  <si>
    <t>30 (trinta) horas semanais</t>
  </si>
  <si>
    <t>40 (quarenta )horas semanais</t>
  </si>
  <si>
    <t>PREGÃO ELETRÔNICO Nº 90005/2025</t>
  </si>
  <si>
    <t>PROCESSO Nº 00200.009446/2024-29</t>
  </si>
  <si>
    <t>DATA DA PROPOSTA: 13/01/2025</t>
  </si>
  <si>
    <t>Férias (100% de substituição)</t>
  </si>
  <si>
    <t>Encarregado Geral (Sexo Masculino)</t>
  </si>
  <si>
    <t>Encarregado Geral (Sexo Feminino)</t>
  </si>
  <si>
    <t>Costume, em tecido Super 100, com forro em lã fria e viscose, na cor preta, azul marinho ou cinza escuro (paletó e calça)</t>
  </si>
  <si>
    <t>Cinto em couro, cor preta, com fivela para calça cumprida masculina</t>
  </si>
  <si>
    <t>Camisa social, manga cumprida, com botões nos punhos</t>
  </si>
  <si>
    <t>Meia social preta</t>
  </si>
  <si>
    <t>Gravata</t>
  </si>
  <si>
    <t>Calçado em couro preto, tipo social</t>
  </si>
  <si>
    <t>(dois) por remessa</t>
  </si>
  <si>
    <t>(um) por remessa</t>
  </si>
  <si>
    <t>(três) por remessa</t>
  </si>
  <si>
    <t>Cia do Terno, Colombo ou similar</t>
  </si>
  <si>
    <t>Agittus, Fashion ou Similar</t>
  </si>
  <si>
    <t>ArtVeste ou similar</t>
  </si>
  <si>
    <t>Conjunto feminino composto por Blazer e saia ou calça em tecido Oxford, na cor preta, azul marinho ou cinza claro</t>
  </si>
  <si>
    <t>Cinto em couro, na por preta, fivela para calça comprida feminina</t>
  </si>
  <si>
    <t>Blusa em tecido de microfibra, cor: branca</t>
  </si>
  <si>
    <t>Meia social 3/4 cor preta ou meia calça</t>
  </si>
  <si>
    <t>Sapatos modelo Chanel ou similar, confeccionados em couro ou similar, na cor preta</t>
  </si>
  <si>
    <t>C&amp;A, Renner ou similar</t>
  </si>
  <si>
    <t>Lupo ou similar</t>
  </si>
  <si>
    <t>Os uniformes, destinados apenas à categoria de "Encarregado Geral", devem ser entregues da seguinte forma: 1 (uma) unidade de um dos kits descritos nos subitens Encarregado Geral (sexo masculino) ou Encarregado Geral (sexo feminino), no início da execução dos serviços e 1 (um) dos kits a cada semestre.</t>
  </si>
  <si>
    <t>É vedado o desconto dos respectivos custos nos salários.</t>
  </si>
  <si>
    <t>Antes da primeira remessa, deverá ser entregue à Fiscalização, um exemplar de cada peça constituinte do kit a ser destinado aos funcionários para avaliação da qualidade dos produtos e que serão devolvidos à CONTRATADA, após a entrega efetiva do uniforme. No nomento da entrega dos Uniformes, a Fiscalização deve ser informada para acompanhamento, de forma a conferir se o que foi apresentado para avaliação é o que foi efetivamente entregue.</t>
  </si>
  <si>
    <t>40h Sem</t>
  </si>
  <si>
    <t>30h Sem</t>
  </si>
  <si>
    <r>
      <rPr>
        <b/>
        <i/>
        <sz val="10"/>
        <rFont val="Calibri"/>
        <family val="2"/>
        <scheme val="minor"/>
      </rPr>
      <t xml:space="preserve">Declaramos </t>
    </r>
    <r>
      <rPr>
        <i/>
        <sz val="10"/>
        <rFont val="Calibri"/>
        <family val="2"/>
        <scheme val="minor"/>
      </rPr>
      <t>expressamente que estaremos aptos para iniciar a execução dos serviços no prazo de até 30</t>
    </r>
    <r>
      <rPr>
        <b/>
        <i/>
        <sz val="10"/>
        <rFont val="Calibri"/>
        <family val="2"/>
        <scheme val="minor"/>
      </rPr>
      <t xml:space="preserve"> (trinta) dias corridos</t>
    </r>
    <r>
      <rPr>
        <i/>
        <sz val="10"/>
        <rFont val="Calibri"/>
        <family val="2"/>
        <scheme val="minor"/>
      </rPr>
      <t>, a contar da assinatura do contrato.</t>
    </r>
  </si>
  <si>
    <r>
      <t xml:space="preserve">Declaramos </t>
    </r>
    <r>
      <rPr>
        <i/>
        <sz val="10"/>
        <rFont val="Calibri"/>
        <family val="2"/>
        <scheme val="minor"/>
      </rPr>
      <t>expressamente que estaremos aptos para iniciar a execução dos serviços no prazo de até 30</t>
    </r>
    <r>
      <rPr>
        <b/>
        <i/>
        <sz val="10"/>
        <rFont val="Calibri"/>
        <family val="2"/>
        <scheme val="minor"/>
      </rPr>
      <t xml:space="preserve"> (trinta) dias corridos</t>
    </r>
    <r>
      <rPr>
        <i/>
        <sz val="10"/>
        <rFont val="Calibri"/>
        <family val="2"/>
        <scheme val="minor"/>
      </rPr>
      <t>, a contar da assinatura do contrato.</t>
    </r>
  </si>
  <si>
    <t>Materiais</t>
  </si>
  <si>
    <t>MÉDIA - UNIFORMES (R$)</t>
  </si>
  <si>
    <t>Data de Abertura: 13 de janeiro de 2025</t>
  </si>
  <si>
    <t>(dezoito milhões, quatrocentos e oitenta e seis mil, cento e noventa e um reais e quarenta centavos)</t>
  </si>
  <si>
    <t>Auxilio Transporte (O valor do desconto legal de 6% do fiuncionário excede o valor do transporte fornecido: R$ 11,00 por dia x 21 dias)</t>
  </si>
  <si>
    <r>
      <t xml:space="preserve">Auxílio Transporte </t>
    </r>
    <r>
      <rPr>
        <i/>
        <sz val="10"/>
        <rFont val="Calibri"/>
        <family val="2"/>
        <scheme val="minor"/>
      </rPr>
      <t>(Tarifa Integração - Estimativa de transporte diário de R$ 11,00 (R$ 5,50 por trecho, valor da maioria das linhas de transporte público que passam próximo ao Senado Federal) vezes 21 dias trabalhados, subtraindo desconto legal de 6% sobre o valor do salário base)</t>
    </r>
  </si>
  <si>
    <t>Fortaleza/CE, 07 de março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</si>
</sst>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%"/>
    <numFmt numFmtId="165" formatCode="&quot;R$&quot;\ #,##0.00"/>
    <numFmt numFmtId="166" formatCode="_(&quot;R$&quot;* #,##0.00_);_(&quot;R$&quot;* \(#,##0.00\);_(&quot;R$&quot;* &quot;-&quot;??_);_(@_)"/>
    <numFmt numFmtId="167" formatCode="_([$R$ -416]* #,##0.00_);_([$R$ -416]* \(#,##0.00\);_([$R$ -416]* &quot;-&quot;??_);_(@_)"/>
    <numFmt numFmtId="168" formatCode="0.0000"/>
    <numFmt numFmtId="169" formatCode="0.00000%"/>
    <numFmt numFmtId="170" formatCode="0.000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6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60"/>
      <name val="Calibri"/>
      <family val="2"/>
      <scheme val="minor"/>
    </font>
    <font>
      <b/>
      <sz val="10"/>
      <color indexed="18"/>
      <name val="Calibri"/>
      <family val="2"/>
      <scheme val="minor"/>
    </font>
    <font>
      <sz val="10"/>
      <color indexed="6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u/>
      <sz val="10"/>
      <color theme="10"/>
      <name val="Arial"/>
      <family val="2"/>
    </font>
    <font>
      <sz val="10"/>
      <color theme="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i/>
      <sz val="10"/>
      <name val="Calibri"/>
      <family val="2"/>
      <scheme val="minor"/>
    </font>
    <font>
      <b/>
      <sz val="8"/>
      <name val="Cambria"/>
      <family val="1"/>
    </font>
    <font>
      <b/>
      <i/>
      <sz val="8"/>
      <name val="Cambria"/>
      <family val="1"/>
    </font>
    <font>
      <sz val="8"/>
      <name val="Cambria"/>
      <family val="1"/>
    </font>
    <font>
      <sz val="8"/>
      <name val="Calibri"/>
      <family val="2"/>
      <scheme val="minor"/>
    </font>
    <font>
      <sz val="10"/>
      <name val="Cambria"/>
      <family val="1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221F1F"/>
      <name val="Calibri"/>
      <family val="2"/>
      <scheme val="minor"/>
    </font>
    <font>
      <u/>
      <sz val="10"/>
      <color rgb="FF221F1F"/>
      <name val="Calibri"/>
      <family val="2"/>
      <scheme val="minor"/>
    </font>
    <font>
      <b/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9"/>
      <color theme="0"/>
      <name val="Calibri"/>
      <family val="2"/>
      <scheme val="minor"/>
    </font>
    <font>
      <sz val="9"/>
      <color rgb="FF221F1F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rgb="FF000000"/>
      <name val="Times New Roman"/>
      <family val="1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i/>
      <sz val="10"/>
      <color rgb="FFC00000"/>
      <name val="Calibri"/>
      <family val="2"/>
      <scheme val="minor"/>
    </font>
    <font>
      <b/>
      <i/>
      <sz val="10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1" fillId="0" borderId="0" applyNumberFormat="0" applyFill="0" applyBorder="0" applyAlignment="0" applyProtection="0">
      <protection locked="0"/>
    </xf>
    <xf numFmtId="167" fontId="2" fillId="0" borderId="0"/>
    <xf numFmtId="0" fontId="34" fillId="0" borderId="0"/>
    <xf numFmtId="44" fontId="34" fillId="0" borderId="0" applyFont="0" applyFill="0" applyBorder="0" applyAlignment="0" applyProtection="0"/>
  </cellStyleXfs>
  <cellXfs count="291">
    <xf numFmtId="0" fontId="0" fillId="0" borderId="0" xfId="0"/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10" fontId="5" fillId="0" borderId="0" xfId="3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10" fontId="4" fillId="3" borderId="1" xfId="3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0" fontId="5" fillId="0" borderId="1" xfId="3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5" fillId="0" borderId="1" xfId="3" applyNumberFormat="1" applyFont="1" applyFill="1" applyBorder="1" applyAlignment="1">
      <alignment horizontal="center" vertical="center" wrapText="1"/>
    </xf>
    <xf numFmtId="43" fontId="5" fillId="0" borderId="0" xfId="1" applyFont="1" applyAlignment="1">
      <alignment horizontal="right" vertical="center" wrapText="1"/>
    </xf>
    <xf numFmtId="164" fontId="3" fillId="0" borderId="1" xfId="3" applyNumberFormat="1" applyFont="1" applyBorder="1" applyAlignment="1">
      <alignment horizontal="center" vertical="center" wrapText="1"/>
    </xf>
    <xf numFmtId="4" fontId="5" fillId="2" borderId="1" xfId="4" applyNumberFormat="1" applyFont="1" applyFill="1" applyBorder="1" applyAlignment="1">
      <alignment horizontal="center" vertical="center" wrapText="1"/>
    </xf>
    <xf numFmtId="165" fontId="5" fillId="0" borderId="0" xfId="0" applyNumberFormat="1" applyFont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4" fillId="0" borderId="1" xfId="3" applyNumberFormat="1" applyFont="1" applyBorder="1" applyAlignment="1" applyProtection="1">
      <alignment horizontal="center" vertical="center" wrapText="1"/>
      <protection hidden="1"/>
    </xf>
    <xf numFmtId="4" fontId="4" fillId="0" borderId="1" xfId="0" applyNumberFormat="1" applyFont="1" applyBorder="1" applyAlignment="1" applyProtection="1">
      <alignment horizontal="center" vertical="center" wrapText="1"/>
      <protection hidden="1"/>
    </xf>
    <xf numFmtId="4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166" fontId="5" fillId="0" borderId="0" xfId="2" applyFont="1" applyAlignment="1">
      <alignment vertical="center" wrapText="1"/>
    </xf>
    <xf numFmtId="165" fontId="5" fillId="0" borderId="0" xfId="4" applyNumberFormat="1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4" fontId="5" fillId="0" borderId="1" xfId="4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" fontId="4" fillId="4" borderId="1" xfId="0" applyNumberFormat="1" applyFont="1" applyFill="1" applyBorder="1" applyAlignment="1">
      <alignment horizontal="center" vertical="center" wrapText="1"/>
    </xf>
    <xf numFmtId="10" fontId="3" fillId="4" borderId="1" xfId="3" applyNumberFormat="1" applyFont="1" applyFill="1" applyBorder="1" applyAlignment="1" applyProtection="1">
      <alignment horizontal="center" vertical="center" wrapText="1"/>
      <protection hidden="1"/>
    </xf>
    <xf numFmtId="4" fontId="3" fillId="4" borderId="1" xfId="3" applyNumberFormat="1" applyFont="1" applyFill="1" applyBorder="1" applyAlignment="1" applyProtection="1">
      <alignment horizontal="center" vertical="center" wrapText="1"/>
      <protection hidden="1"/>
    </xf>
    <xf numFmtId="10" fontId="4" fillId="4" borderId="1" xfId="3" applyNumberFormat="1" applyFont="1" applyFill="1" applyBorder="1" applyAlignment="1" applyProtection="1">
      <alignment horizontal="center" vertical="center" wrapText="1"/>
      <protection hidden="1"/>
    </xf>
    <xf numFmtId="4" fontId="4" fillId="4" borderId="1" xfId="3" applyNumberFormat="1" applyFont="1" applyFill="1" applyBorder="1" applyAlignment="1" applyProtection="1">
      <alignment horizontal="center" vertical="center" wrapText="1"/>
      <protection hidden="1"/>
    </xf>
    <xf numFmtId="0" fontId="6" fillId="4" borderId="1" xfId="0" applyFont="1" applyFill="1" applyBorder="1" applyAlignment="1" applyProtection="1">
      <alignment horizontal="center" vertical="center" wrapText="1"/>
      <protection hidden="1"/>
    </xf>
    <xf numFmtId="10" fontId="4" fillId="4" borderId="1" xfId="3" applyNumberFormat="1" applyFont="1" applyFill="1" applyBorder="1" applyAlignment="1" applyProtection="1">
      <alignment horizontal="center" vertical="center" wrapText="1"/>
      <protection locked="0"/>
    </xf>
    <xf numFmtId="10" fontId="5" fillId="4" borderId="1" xfId="3" applyNumberFormat="1" applyFont="1" applyFill="1" applyBorder="1" applyAlignment="1" applyProtection="1">
      <alignment horizontal="center" vertical="center" wrapText="1"/>
      <protection hidden="1"/>
    </xf>
    <xf numFmtId="4" fontId="3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0" fontId="9" fillId="0" borderId="1" xfId="3" applyNumberFormat="1" applyFont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 applyProtection="1">
      <alignment horizontal="center" vertical="center" wrapText="1"/>
      <protection hidden="1"/>
    </xf>
    <xf numFmtId="1" fontId="9" fillId="0" borderId="1" xfId="2" applyNumberFormat="1" applyFont="1" applyBorder="1" applyAlignment="1" applyProtection="1">
      <alignment horizontal="center" vertical="center" wrapText="1"/>
      <protection hidden="1"/>
    </xf>
    <xf numFmtId="10" fontId="5" fillId="0" borderId="3" xfId="3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0" fontId="5" fillId="0" borderId="0" xfId="3" applyNumberFormat="1" applyFont="1" applyFill="1" applyAlignment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0" borderId="1" xfId="3" applyNumberFormat="1" applyFont="1" applyBorder="1" applyAlignment="1">
      <alignment horizontal="center" vertical="center" wrapText="1"/>
    </xf>
    <xf numFmtId="2" fontId="5" fillId="0" borderId="1" xfId="3" applyNumberFormat="1" applyFont="1" applyBorder="1" applyAlignment="1">
      <alignment horizontal="center" vertical="center" wrapText="1"/>
    </xf>
    <xf numFmtId="4" fontId="10" fillId="5" borderId="0" xfId="0" applyNumberFormat="1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 wrapText="1"/>
    </xf>
    <xf numFmtId="4" fontId="10" fillId="5" borderId="0" xfId="0" applyNumberFormat="1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 wrapText="1"/>
    </xf>
    <xf numFmtId="0" fontId="10" fillId="5" borderId="0" xfId="0" applyFont="1" applyFill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18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" fontId="4" fillId="0" borderId="1" xfId="3" applyNumberFormat="1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4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4" fillId="0" borderId="0" xfId="3" applyNumberFormat="1" applyFont="1" applyAlignment="1">
      <alignment horizontal="center" vertical="center" wrapText="1"/>
    </xf>
    <xf numFmtId="3" fontId="10" fillId="5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1" fontId="10" fillId="5" borderId="0" xfId="0" applyNumberFormat="1" applyFont="1" applyFill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5" fillId="4" borderId="0" xfId="0" applyFont="1" applyFill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4" fontId="19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1" fillId="4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21" fillId="4" borderId="0" xfId="0" applyNumberFormat="1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" fontId="21" fillId="0" borderId="0" xfId="0" applyNumberFormat="1" applyFont="1" applyAlignment="1">
      <alignment horizontal="center" vertical="center" wrapText="1"/>
    </xf>
    <xf numFmtId="10" fontId="14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  <xf numFmtId="4" fontId="18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justify" vertical="center" wrapText="1"/>
    </xf>
    <xf numFmtId="10" fontId="5" fillId="0" borderId="0" xfId="0" applyNumberFormat="1" applyFont="1" applyAlignment="1">
      <alignment horizontal="center" vertical="center" wrapText="1"/>
    </xf>
    <xf numFmtId="1" fontId="23" fillId="0" borderId="0" xfId="0" applyNumberFormat="1" applyFont="1" applyAlignment="1">
      <alignment horizontal="center" vertical="center" wrapText="1" shrinkToFit="1"/>
    </xf>
    <xf numFmtId="3" fontId="23" fillId="0" borderId="0" xfId="0" applyNumberFormat="1" applyFont="1" applyAlignment="1">
      <alignment horizontal="center" vertical="center" wrapText="1" shrinkToFit="1"/>
    </xf>
    <xf numFmtId="10" fontId="5" fillId="4" borderId="0" xfId="0" applyNumberFormat="1" applyFont="1" applyFill="1" applyAlignment="1">
      <alignment horizontal="center" vertical="center" wrapText="1"/>
    </xf>
    <xf numFmtId="4" fontId="23" fillId="0" borderId="0" xfId="0" applyNumberFormat="1" applyFont="1" applyAlignment="1">
      <alignment horizontal="center" vertical="center" wrapText="1" shrinkToFit="1"/>
    </xf>
    <xf numFmtId="2" fontId="23" fillId="0" borderId="0" xfId="0" applyNumberFormat="1" applyFont="1" applyAlignment="1">
      <alignment horizontal="center" vertical="center" wrapText="1" shrinkToFit="1"/>
    </xf>
    <xf numFmtId="3" fontId="5" fillId="0" borderId="0" xfId="0" applyNumberFormat="1" applyFont="1" applyAlignment="1">
      <alignment horizontal="justify" vertical="center" wrapText="1"/>
    </xf>
    <xf numFmtId="1" fontId="5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vertical="center" wrapText="1"/>
    </xf>
    <xf numFmtId="1" fontId="5" fillId="0" borderId="0" xfId="0" applyNumberFormat="1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1" fontId="23" fillId="4" borderId="0" xfId="0" applyNumberFormat="1" applyFont="1" applyFill="1" applyAlignment="1">
      <alignment horizontal="center" vertical="center" wrapText="1" shrinkToFit="1"/>
    </xf>
    <xf numFmtId="0" fontId="23" fillId="4" borderId="0" xfId="0" applyFont="1" applyFill="1" applyAlignment="1">
      <alignment horizontal="justify" vertical="center" wrapText="1"/>
    </xf>
    <xf numFmtId="3" fontId="23" fillId="4" borderId="0" xfId="0" applyNumberFormat="1" applyFont="1" applyFill="1" applyAlignment="1">
      <alignment horizontal="center" vertical="center" wrapText="1" shrinkToFit="1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 wrapText="1"/>
    </xf>
    <xf numFmtId="4" fontId="4" fillId="8" borderId="0" xfId="0" applyNumberFormat="1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" fontId="5" fillId="4" borderId="0" xfId="0" applyNumberFormat="1" applyFont="1" applyFill="1" applyAlignment="1">
      <alignment horizontal="center" vertical="center" wrapText="1" shrinkToFit="1"/>
    </xf>
    <xf numFmtId="3" fontId="5" fillId="0" borderId="0" xfId="0" applyNumberFormat="1" applyFont="1" applyAlignment="1">
      <alignment horizontal="center" vertical="center" wrapText="1"/>
    </xf>
    <xf numFmtId="0" fontId="29" fillId="4" borderId="0" xfId="0" applyFont="1" applyFill="1" applyAlignment="1">
      <alignment horizontal="center" vertical="center" wrapText="1"/>
    </xf>
    <xf numFmtId="0" fontId="30" fillId="4" borderId="0" xfId="0" applyFont="1" applyFill="1" applyAlignment="1">
      <alignment horizontal="center" vertical="center" wrapText="1"/>
    </xf>
    <xf numFmtId="4" fontId="4" fillId="3" borderId="0" xfId="0" applyNumberFormat="1" applyFont="1" applyFill="1" applyAlignment="1">
      <alignment horizontal="center" vertical="center"/>
    </xf>
    <xf numFmtId="1" fontId="5" fillId="0" borderId="0" xfId="0" applyNumberFormat="1" applyFont="1" applyAlignment="1">
      <alignment horizontal="center" vertical="center" wrapText="1" shrinkToFit="1"/>
    </xf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4" fillId="9" borderId="0" xfId="0" applyFont="1" applyFill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/>
    </xf>
    <xf numFmtId="4" fontId="13" fillId="0" borderId="0" xfId="0" applyNumberFormat="1" applyFont="1" applyAlignment="1">
      <alignment vertical="center" wrapText="1"/>
    </xf>
    <xf numFmtId="0" fontId="18" fillId="0" borderId="0" xfId="0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4" fontId="35" fillId="0" borderId="0" xfId="7" applyNumberFormat="1" applyFont="1" applyAlignment="1">
      <alignment horizontal="center" vertical="center"/>
    </xf>
    <xf numFmtId="1" fontId="36" fillId="4" borderId="0" xfId="0" applyNumberFormat="1" applyFont="1" applyFill="1" applyAlignment="1">
      <alignment horizontal="center" vertical="center" wrapText="1" shrinkToFit="1"/>
    </xf>
    <xf numFmtId="0" fontId="36" fillId="4" borderId="0" xfId="0" applyFont="1" applyFill="1" applyAlignment="1">
      <alignment horizontal="justify" vertical="center" wrapText="1"/>
    </xf>
    <xf numFmtId="0" fontId="37" fillId="4" borderId="0" xfId="0" applyFont="1" applyFill="1" applyAlignment="1">
      <alignment horizontal="center" vertical="center" wrapText="1"/>
    </xf>
    <xf numFmtId="0" fontId="36" fillId="4" borderId="0" xfId="0" applyFont="1" applyFill="1" applyAlignment="1">
      <alignment horizontal="center" vertical="center" wrapText="1"/>
    </xf>
    <xf numFmtId="4" fontId="36" fillId="4" borderId="0" xfId="0" applyNumberFormat="1" applyFont="1" applyFill="1" applyAlignment="1">
      <alignment horizontal="center" vertical="center" wrapText="1"/>
    </xf>
    <xf numFmtId="1" fontId="36" fillId="0" borderId="0" xfId="0" applyNumberFormat="1" applyFont="1" applyAlignment="1">
      <alignment horizontal="center" vertical="center" wrapText="1" shrinkToFit="1"/>
    </xf>
    <xf numFmtId="0" fontId="36" fillId="0" borderId="0" xfId="0" applyFont="1" applyAlignment="1">
      <alignment horizontal="justify" vertical="center" wrapText="1"/>
    </xf>
    <xf numFmtId="0" fontId="37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" fontId="36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4" fontId="2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9" fontId="5" fillId="2" borderId="1" xfId="3" applyNumberFormat="1" applyFont="1" applyFill="1" applyBorder="1" applyAlignment="1" applyProtection="1">
      <alignment horizontal="center" vertical="center" wrapText="1"/>
      <protection hidden="1"/>
    </xf>
    <xf numFmtId="169" fontId="5" fillId="0" borderId="1" xfId="3" applyNumberFormat="1" applyFont="1" applyBorder="1" applyAlignment="1" applyProtection="1">
      <alignment horizontal="center" vertical="center" wrapText="1"/>
      <protection hidden="1"/>
    </xf>
    <xf numFmtId="169" fontId="4" fillId="2" borderId="1" xfId="3" applyNumberFormat="1" applyFont="1" applyFill="1" applyBorder="1" applyAlignment="1" applyProtection="1">
      <alignment horizontal="center" vertical="center" wrapText="1"/>
      <protection locked="0"/>
    </xf>
    <xf numFmtId="169" fontId="5" fillId="0" borderId="1" xfId="3" applyNumberFormat="1" applyFont="1" applyBorder="1" applyAlignment="1">
      <alignment horizontal="center" vertical="center" wrapText="1"/>
    </xf>
    <xf numFmtId="169" fontId="3" fillId="4" borderId="1" xfId="3" applyNumberFormat="1" applyFont="1" applyFill="1" applyBorder="1" applyAlignment="1" applyProtection="1">
      <alignment horizontal="center" vertical="center" wrapText="1"/>
      <protection hidden="1"/>
    </xf>
    <xf numFmtId="169" fontId="4" fillId="0" borderId="1" xfId="3" applyNumberFormat="1" applyFont="1" applyBorder="1" applyAlignment="1" applyProtection="1">
      <alignment horizontal="center" vertical="center" wrapText="1"/>
      <protection hidden="1"/>
    </xf>
    <xf numFmtId="169" fontId="5" fillId="0" borderId="1" xfId="3" applyNumberFormat="1" applyFont="1" applyFill="1" applyBorder="1" applyAlignment="1" applyProtection="1">
      <alignment horizontal="center" vertical="center" wrapText="1"/>
      <protection hidden="1"/>
    </xf>
    <xf numFmtId="169" fontId="5" fillId="0" borderId="1" xfId="3" applyNumberFormat="1" applyFont="1" applyFill="1" applyBorder="1" applyAlignment="1">
      <alignment horizontal="center" vertical="center" wrapText="1"/>
    </xf>
    <xf numFmtId="169" fontId="4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4" fontId="38" fillId="0" borderId="3" xfId="0" applyNumberFormat="1" applyFont="1" applyBorder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4" fontId="36" fillId="0" borderId="0" xfId="7" applyNumberFormat="1" applyFont="1" applyAlignment="1">
      <alignment horizontal="center" vertical="center"/>
    </xf>
    <xf numFmtId="4" fontId="21" fillId="0" borderId="3" xfId="0" applyNumberFormat="1" applyFont="1" applyBorder="1" applyAlignment="1">
      <alignment horizontal="center" vertical="center" wrapText="1"/>
    </xf>
    <xf numFmtId="4" fontId="21" fillId="0" borderId="7" xfId="0" applyNumberFormat="1" applyFont="1" applyBorder="1" applyAlignment="1">
      <alignment horizontal="center" vertical="center" wrapText="1"/>
    </xf>
    <xf numFmtId="166" fontId="21" fillId="4" borderId="0" xfId="2" applyFont="1" applyFill="1" applyAlignment="1">
      <alignment horizontal="center" vertical="center" wrapText="1"/>
    </xf>
    <xf numFmtId="166" fontId="21" fillId="0" borderId="0" xfId="2" applyFont="1" applyAlignment="1">
      <alignment vertical="center" wrapText="1"/>
    </xf>
    <xf numFmtId="0" fontId="5" fillId="7" borderId="0" xfId="0" applyFont="1" applyFill="1" applyAlignment="1">
      <alignment horizontal="center" vertical="center" wrapText="1"/>
    </xf>
    <xf numFmtId="4" fontId="5" fillId="7" borderId="0" xfId="0" applyNumberFormat="1" applyFont="1" applyFill="1" applyAlignment="1">
      <alignment horizontal="center" vertical="center" wrapText="1"/>
    </xf>
    <xf numFmtId="0" fontId="5" fillId="7" borderId="0" xfId="0" applyFont="1" applyFill="1" applyAlignment="1">
      <alignment horizontal="justify" vertical="center" wrapText="1"/>
    </xf>
    <xf numFmtId="10" fontId="5" fillId="0" borderId="0" xfId="3" applyNumberFormat="1" applyFont="1" applyAlignment="1">
      <alignment vertical="center"/>
    </xf>
    <xf numFmtId="166" fontId="5" fillId="0" borderId="0" xfId="2" applyFont="1" applyAlignment="1">
      <alignment vertical="center"/>
    </xf>
    <xf numFmtId="0" fontId="5" fillId="0" borderId="0" xfId="0" applyFont="1" applyAlignment="1">
      <alignment horizontal="left" vertical="center"/>
    </xf>
    <xf numFmtId="0" fontId="15" fillId="0" borderId="0" xfId="0" applyFont="1" applyAlignment="1">
      <alignment horizontal="justify" vertical="center" wrapText="1"/>
    </xf>
    <xf numFmtId="0" fontId="21" fillId="2" borderId="0" xfId="0" applyFont="1" applyFill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9" fontId="5" fillId="0" borderId="0" xfId="3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166" fontId="5" fillId="0" borderId="10" xfId="2" applyFont="1" applyBorder="1" applyAlignment="1">
      <alignment horizontal="center" vertical="center"/>
    </xf>
    <xf numFmtId="166" fontId="4" fillId="0" borderId="3" xfId="2" applyFont="1" applyBorder="1" applyAlignment="1">
      <alignment horizontal="center" vertical="center"/>
    </xf>
    <xf numFmtId="166" fontId="5" fillId="0" borderId="0" xfId="2" applyFont="1" applyAlignment="1">
      <alignment horizontal="center" vertical="center"/>
    </xf>
    <xf numFmtId="166" fontId="5" fillId="2" borderId="0" xfId="2" applyFont="1" applyFill="1" applyAlignment="1">
      <alignment vertical="center" wrapText="1"/>
    </xf>
    <xf numFmtId="166" fontId="5" fillId="0" borderId="0" xfId="2" applyFont="1" applyAlignment="1">
      <alignment horizontal="right" vertical="center" wrapText="1"/>
    </xf>
    <xf numFmtId="166" fontId="5" fillId="0" borderId="0" xfId="2" applyFont="1" applyAlignment="1">
      <alignment horizontal="center" vertical="center" wrapText="1"/>
    </xf>
    <xf numFmtId="9" fontId="5" fillId="0" borderId="0" xfId="3" applyFont="1" applyAlignment="1">
      <alignment horizontal="center" vertical="center"/>
    </xf>
    <xf numFmtId="9" fontId="18" fillId="0" borderId="0" xfId="3" applyFont="1" applyAlignment="1">
      <alignment horizontal="center" vertical="center"/>
    </xf>
    <xf numFmtId="9" fontId="5" fillId="0" borderId="0" xfId="3" applyFont="1" applyAlignment="1">
      <alignment horizontal="center" vertical="center" wrapText="1"/>
    </xf>
    <xf numFmtId="9" fontId="5" fillId="0" borderId="0" xfId="3" applyFont="1" applyAlignment="1">
      <alignment vertical="center" wrapText="1"/>
    </xf>
    <xf numFmtId="9" fontId="5" fillId="0" borderId="0" xfId="3" applyFont="1" applyAlignment="1">
      <alignment horizontal="right" vertical="center" wrapText="1"/>
    </xf>
    <xf numFmtId="9" fontId="21" fillId="4" borderId="0" xfId="3" applyFont="1" applyFill="1" applyAlignment="1">
      <alignment horizontal="center" vertical="center" wrapText="1"/>
    </xf>
    <xf numFmtId="10" fontId="5" fillId="0" borderId="0" xfId="3" applyNumberFormat="1" applyFont="1" applyAlignment="1">
      <alignment horizontal="center" vertical="center"/>
    </xf>
    <xf numFmtId="10" fontId="4" fillId="0" borderId="0" xfId="3" applyNumberFormat="1" applyFont="1" applyAlignment="1">
      <alignment horizontal="center" vertical="center"/>
    </xf>
    <xf numFmtId="10" fontId="5" fillId="0" borderId="0" xfId="3" applyNumberFormat="1" applyFont="1" applyAlignment="1">
      <alignment vertical="center" wrapText="1"/>
    </xf>
    <xf numFmtId="10" fontId="5" fillId="2" borderId="0" xfId="3" applyNumberFormat="1" applyFont="1" applyFill="1" applyAlignment="1">
      <alignment vertical="center" wrapText="1"/>
    </xf>
    <xf numFmtId="10" fontId="5" fillId="0" borderId="0" xfId="3" applyNumberFormat="1" applyFont="1" applyAlignment="1">
      <alignment horizontal="right" vertical="center" wrapText="1"/>
    </xf>
    <xf numFmtId="10" fontId="41" fillId="0" borderId="0" xfId="0" applyNumberFormat="1" applyFont="1" applyAlignment="1">
      <alignment vertical="center" wrapText="1"/>
    </xf>
    <xf numFmtId="170" fontId="5" fillId="0" borderId="0" xfId="0" applyNumberFormat="1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27" fillId="5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4" fillId="4" borderId="0" xfId="0" applyFont="1" applyFill="1" applyAlignment="1">
      <alignment horizontal="justify" vertical="center" wrapText="1"/>
    </xf>
    <xf numFmtId="0" fontId="15" fillId="0" borderId="0" xfId="0" applyFont="1" applyAlignment="1">
      <alignment horizontal="justify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10" fillId="5" borderId="0" xfId="0" applyFont="1" applyFill="1" applyAlignment="1">
      <alignment horizontal="right" vertical="center"/>
    </xf>
    <xf numFmtId="0" fontId="28" fillId="5" borderId="0" xfId="0" applyFont="1" applyFill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6" fontId="5" fillId="0" borderId="0" xfId="2" applyFont="1" applyAlignment="1">
      <alignment horizontal="center" vertical="center" wrapText="1"/>
    </xf>
    <xf numFmtId="10" fontId="5" fillId="0" borderId="0" xfId="3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4" fontId="21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21" fillId="0" borderId="4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2" fillId="6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166" fontId="21" fillId="0" borderId="0" xfId="2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9" fontId="16" fillId="0" borderId="0" xfId="3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0" fontId="21" fillId="0" borderId="0" xfId="3" applyNumberFormat="1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4" fillId="9" borderId="0" xfId="0" applyFont="1" applyFill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right" vertical="center" wrapText="1"/>
    </xf>
    <xf numFmtId="0" fontId="6" fillId="4" borderId="5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justify" vertical="center" wrapText="1"/>
    </xf>
    <xf numFmtId="0" fontId="5" fillId="2" borderId="5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justify" vertical="center" wrapText="1"/>
    </xf>
    <xf numFmtId="0" fontId="13" fillId="0" borderId="0" xfId="0" applyFont="1" applyAlignment="1">
      <alignment horizontal="justify" vertical="center" wrapText="1"/>
    </xf>
    <xf numFmtId="0" fontId="5" fillId="2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justify" vertical="center" wrapText="1"/>
    </xf>
    <xf numFmtId="0" fontId="15" fillId="0" borderId="5" xfId="0" applyFont="1" applyBorder="1" applyAlignment="1">
      <alignment horizontal="justify" vertical="center" wrapText="1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2" fillId="6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5" borderId="0" xfId="0" applyFont="1" applyFill="1" applyAlignment="1">
      <alignment horizontal="right" vertical="center" wrapText="1"/>
    </xf>
    <xf numFmtId="0" fontId="40" fillId="0" borderId="0" xfId="0" applyFont="1" applyAlignment="1">
      <alignment horizontal="justify" vertical="center" wrapText="1"/>
    </xf>
    <xf numFmtId="0" fontId="26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9" fillId="0" borderId="0" xfId="0" applyFont="1" applyAlignment="1">
      <alignment horizontal="justify" vertical="center" wrapText="1"/>
    </xf>
    <xf numFmtId="0" fontId="4" fillId="8" borderId="0" xfId="0" applyFont="1" applyFill="1" applyAlignment="1">
      <alignment horizontal="right" vertical="center" wrapText="1"/>
    </xf>
    <xf numFmtId="0" fontId="4" fillId="8" borderId="0" xfId="0" applyFont="1" applyFill="1" applyAlignment="1">
      <alignment horizontal="center" vertical="center" wrapText="1"/>
    </xf>
  </cellXfs>
  <cellStyles count="9">
    <cellStyle name="Hiperlink 2" xfId="5" xr:uid="{00000000-0005-0000-0000-000000000000}"/>
    <cellStyle name="Moeda" xfId="2" builtinId="4"/>
    <cellStyle name="Moeda 2" xfId="8" xr:uid="{00000000-0005-0000-0000-000002000000}"/>
    <cellStyle name="Normal" xfId="0" builtinId="0"/>
    <cellStyle name="Normal 2" xfId="4" xr:uid="{00000000-0005-0000-0000-000004000000}"/>
    <cellStyle name="Normal 2 2 2" xfId="6" xr:uid="{00000000-0005-0000-0000-000005000000}"/>
    <cellStyle name="Normal 3" xfId="7" xr:uid="{00000000-0005-0000-0000-000006000000}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8.png"/><Relationship Id="rId1" Type="http://schemas.openxmlformats.org/officeDocument/2006/relationships/image" Target="../media/image2.png"/><Relationship Id="rId5" Type="http://schemas.openxmlformats.org/officeDocument/2006/relationships/image" Target="../media/image5.png"/><Relationship Id="rId4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png"/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4.jpeg"/><Relationship Id="rId4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8.png"/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8.png"/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8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1590675</xdr:colOff>
      <xdr:row>50</xdr:row>
      <xdr:rowOff>66675</xdr:rowOff>
    </xdr:from>
    <xdr:to>
      <xdr:col>3</xdr:col>
      <xdr:colOff>239850</xdr:colOff>
      <xdr:row>55</xdr:row>
      <xdr:rowOff>128116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4FE3AC3-B23D-4068-BDB2-491B7E586F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10315575"/>
          <a:ext cx="1440000" cy="8710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1866900</xdr:colOff>
      <xdr:row>73</xdr:row>
      <xdr:rowOff>57150</xdr:rowOff>
    </xdr:from>
    <xdr:to>
      <xdr:col>4</xdr:col>
      <xdr:colOff>487500</xdr:colOff>
      <xdr:row>78</xdr:row>
      <xdr:rowOff>118591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6CD9ECE-F5F6-42C2-BF51-462BE7C67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10963275"/>
          <a:ext cx="1440000" cy="8710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1104900</xdr:colOff>
      <xdr:row>21</xdr:row>
      <xdr:rowOff>76200</xdr:rowOff>
    </xdr:from>
    <xdr:to>
      <xdr:col>4</xdr:col>
      <xdr:colOff>116025</xdr:colOff>
      <xdr:row>26</xdr:row>
      <xdr:rowOff>137641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8B27189-0C45-40C4-AF24-78B13B6495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225" y="4248150"/>
          <a:ext cx="1440000" cy="8710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1763780</xdr:colOff>
      <xdr:row>21</xdr:row>
      <xdr:rowOff>65435</xdr:rowOff>
    </xdr:from>
    <xdr:to>
      <xdr:col>4</xdr:col>
      <xdr:colOff>646111</xdr:colOff>
      <xdr:row>26</xdr:row>
      <xdr:rowOff>126876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9AFB731-49D8-4A02-AB94-382510B37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6280" y="4504913"/>
          <a:ext cx="1441657" cy="8897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657225</xdr:colOff>
      <xdr:row>31</xdr:row>
      <xdr:rowOff>0</xdr:rowOff>
    </xdr:from>
    <xdr:to>
      <xdr:col>4</xdr:col>
      <xdr:colOff>208389</xdr:colOff>
      <xdr:row>37</xdr:row>
      <xdr:rowOff>144450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975" y="6553200"/>
          <a:ext cx="1484739" cy="11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1457325</xdr:colOff>
      <xdr:row>108</xdr:row>
      <xdr:rowOff>0</xdr:rowOff>
    </xdr:from>
    <xdr:to>
      <xdr:col>1</xdr:col>
      <xdr:colOff>2897325</xdr:colOff>
      <xdr:row>113</xdr:row>
      <xdr:rowOff>61441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5AAB8D6-7A54-43CE-A959-F86789F241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0" y="18249900"/>
          <a:ext cx="1440000" cy="8710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1476375</xdr:colOff>
      <xdr:row>108</xdr:row>
      <xdr:rowOff>0</xdr:rowOff>
    </xdr:from>
    <xdr:to>
      <xdr:col>1</xdr:col>
      <xdr:colOff>2916375</xdr:colOff>
      <xdr:row>113</xdr:row>
      <xdr:rowOff>61441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A468E6E-112E-44CD-B752-33F2F8A372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18316575"/>
          <a:ext cx="1440000" cy="8710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1447800</xdr:colOff>
      <xdr:row>108</xdr:row>
      <xdr:rowOff>85725</xdr:rowOff>
    </xdr:from>
    <xdr:to>
      <xdr:col>1</xdr:col>
      <xdr:colOff>2887800</xdr:colOff>
      <xdr:row>113</xdr:row>
      <xdr:rowOff>147166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9224D0C-17C7-47F5-A9BB-C5EFE852D7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18078450"/>
          <a:ext cx="1440000" cy="8710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1238250</xdr:colOff>
      <xdr:row>25</xdr:row>
      <xdr:rowOff>0</xdr:rowOff>
    </xdr:from>
    <xdr:to>
      <xdr:col>3</xdr:col>
      <xdr:colOff>627489</xdr:colOff>
      <xdr:row>31</xdr:row>
      <xdr:rowOff>144450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6762750"/>
          <a:ext cx="1484739" cy="11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1800225</xdr:colOff>
      <xdr:row>137</xdr:row>
      <xdr:rowOff>142875</xdr:rowOff>
    </xdr:from>
    <xdr:to>
      <xdr:col>3</xdr:col>
      <xdr:colOff>189339</xdr:colOff>
      <xdr:row>144</xdr:row>
      <xdr:rowOff>125400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0" y="45396150"/>
          <a:ext cx="1484739" cy="11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3228975</xdr:colOff>
      <xdr:row>85</xdr:row>
      <xdr:rowOff>9525</xdr:rowOff>
    </xdr:from>
    <xdr:to>
      <xdr:col>4</xdr:col>
      <xdr:colOff>656064</xdr:colOff>
      <xdr:row>91</xdr:row>
      <xdr:rowOff>153975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26974800"/>
          <a:ext cx="1484739" cy="11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5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9"/>
  <sheetViews>
    <sheetView showGridLines="0" tabSelected="1" view="pageBreakPreview" topLeftCell="A28" zoomScaleNormal="100" zoomScaleSheetLayoutView="100" workbookViewId="0">
      <selection activeCell="A48" sqref="A48:F48"/>
    </sheetView>
  </sheetViews>
  <sheetFormatPr defaultRowHeight="12.75" x14ac:dyDescent="0.2"/>
  <cols>
    <col min="1" max="1" width="4.7109375" style="53" bestFit="1" customWidth="1"/>
    <col min="2" max="2" width="33.7109375" style="52" customWidth="1"/>
    <col min="3" max="3" width="8.140625" style="52" bestFit="1" customWidth="1"/>
    <col min="4" max="4" width="8.7109375" style="52" bestFit="1" customWidth="1"/>
    <col min="5" max="5" width="11.140625" style="52" bestFit="1" customWidth="1"/>
    <col min="6" max="6" width="12.28515625" style="53" bestFit="1" customWidth="1"/>
    <col min="7" max="7" width="20.7109375" style="52" hidden="1" customWidth="1"/>
    <col min="8" max="8" width="23.140625" style="52" hidden="1" customWidth="1"/>
    <col min="9" max="11" width="0" style="52" hidden="1" customWidth="1"/>
    <col min="12" max="12" width="11.7109375" style="52" bestFit="1" customWidth="1"/>
    <col min="13" max="16384" width="9.140625" style="52"/>
  </cols>
  <sheetData>
    <row r="1" spans="1:6" x14ac:dyDescent="0.2">
      <c r="A1" s="207" t="str">
        <f>DSC!A1</f>
        <v>AO</v>
      </c>
      <c r="B1" s="207"/>
      <c r="C1" s="207"/>
      <c r="D1" s="207"/>
      <c r="E1" s="207"/>
      <c r="F1" s="207"/>
    </row>
    <row r="2" spans="1:6" x14ac:dyDescent="0.2">
      <c r="A2" s="207" t="str">
        <f>DSC!A2</f>
        <v>SENADO FEDERAL</v>
      </c>
      <c r="B2" s="207"/>
      <c r="C2" s="207"/>
      <c r="D2" s="207"/>
      <c r="E2" s="207"/>
      <c r="F2" s="207"/>
    </row>
    <row r="3" spans="1:6" x14ac:dyDescent="0.2">
      <c r="A3" s="207" t="str">
        <f>DSC!A3</f>
        <v>COORDENAÇÃO DE PROCESSAMENTO EXTERNO DE LICITAÇÕES</v>
      </c>
      <c r="B3" s="207"/>
      <c r="C3" s="207"/>
      <c r="D3" s="207"/>
      <c r="E3" s="207"/>
      <c r="F3" s="207"/>
    </row>
    <row r="4" spans="1:6" x14ac:dyDescent="0.2">
      <c r="A4" s="212" t="str">
        <f>DSC!A4</f>
        <v>Via N2 | Senado Federal | Bloco 16 | 1º Pav. | COPEL | Brasília-DF</v>
      </c>
      <c r="B4" s="212"/>
      <c r="C4" s="212"/>
      <c r="D4" s="212"/>
      <c r="E4" s="212"/>
      <c r="F4" s="212"/>
    </row>
    <row r="6" spans="1:6" x14ac:dyDescent="0.2">
      <c r="A6" s="207" t="str">
        <f>DSC!A6</f>
        <v>PREGÃO ELETRÔNICO Nº 90005/2025</v>
      </c>
      <c r="B6" s="207"/>
      <c r="C6" s="207"/>
      <c r="D6" s="207"/>
      <c r="E6" s="207"/>
      <c r="F6" s="207"/>
    </row>
    <row r="7" spans="1:6" x14ac:dyDescent="0.2">
      <c r="A7" s="207" t="str">
        <f>DSC!A7</f>
        <v>PROCESSO Nº 00200.009446/2024-29</v>
      </c>
      <c r="B7" s="207"/>
      <c r="C7" s="207"/>
      <c r="D7" s="207"/>
      <c r="E7" s="207"/>
      <c r="F7" s="207"/>
    </row>
    <row r="10" spans="1:6" ht="30" customHeight="1" x14ac:dyDescent="0.2">
      <c r="A10" s="208" t="s">
        <v>100</v>
      </c>
      <c r="B10" s="208"/>
      <c r="C10" s="208"/>
      <c r="D10" s="208"/>
      <c r="E10" s="208"/>
      <c r="F10" s="208"/>
    </row>
    <row r="13" spans="1:6" ht="39" customHeight="1" x14ac:dyDescent="0.2">
      <c r="A13" s="206" t="s">
        <v>329</v>
      </c>
      <c r="B13" s="206"/>
      <c r="C13" s="206"/>
      <c r="D13" s="206"/>
      <c r="E13" s="206"/>
      <c r="F13" s="206"/>
    </row>
    <row r="14" spans="1:6" x14ac:dyDescent="0.2">
      <c r="B14" s="210"/>
      <c r="C14" s="210"/>
      <c r="D14" s="210"/>
      <c r="E14" s="210"/>
      <c r="F14" s="210"/>
    </row>
    <row r="15" spans="1:6" x14ac:dyDescent="0.2">
      <c r="A15" s="211" t="str">
        <f>DSC!A6</f>
        <v>PREGÃO ELETRÔNICO Nº 90005/2025</v>
      </c>
      <c r="B15" s="211"/>
      <c r="C15" s="211"/>
      <c r="D15" s="211"/>
      <c r="E15" s="211"/>
      <c r="F15" s="211"/>
    </row>
    <row r="16" spans="1:6" x14ac:dyDescent="0.2">
      <c r="A16" s="206" t="s">
        <v>528</v>
      </c>
      <c r="B16" s="206"/>
      <c r="C16" s="206"/>
      <c r="D16" s="206"/>
      <c r="E16" s="206"/>
      <c r="F16" s="206"/>
    </row>
    <row r="17" spans="1:10" x14ac:dyDescent="0.2">
      <c r="A17" s="209"/>
      <c r="B17" s="209"/>
      <c r="C17" s="209"/>
      <c r="D17" s="209"/>
      <c r="E17" s="209"/>
      <c r="I17" s="182"/>
    </row>
    <row r="18" spans="1:10" x14ac:dyDescent="0.2">
      <c r="A18" s="205" t="s">
        <v>465</v>
      </c>
      <c r="B18" s="205"/>
      <c r="C18" s="205"/>
      <c r="D18" s="205"/>
      <c r="E18" s="205"/>
      <c r="F18" s="205"/>
      <c r="H18" s="176">
        <v>15204424.800000001</v>
      </c>
      <c r="I18" s="175">
        <f>1-(H19/H18)</f>
        <v>0.10014274265738754</v>
      </c>
    </row>
    <row r="19" spans="1:10" x14ac:dyDescent="0.2">
      <c r="A19" s="206" t="str">
        <f>'2'!A12:D12</f>
        <v>CNPJ: 12.290.912/0001-24</v>
      </c>
      <c r="B19" s="206"/>
      <c r="C19" s="206"/>
      <c r="D19" s="206"/>
      <c r="E19" s="206"/>
      <c r="F19" s="206"/>
      <c r="H19" s="176">
        <v>13681812</v>
      </c>
      <c r="I19" s="175"/>
    </row>
    <row r="20" spans="1:10" x14ac:dyDescent="0.2">
      <c r="A20" s="205" t="s">
        <v>468</v>
      </c>
      <c r="B20" s="205"/>
      <c r="C20" s="205"/>
      <c r="D20" s="205"/>
      <c r="E20" s="205"/>
      <c r="F20" s="205"/>
      <c r="H20" s="176"/>
      <c r="I20" s="175"/>
    </row>
    <row r="21" spans="1:10" x14ac:dyDescent="0.2">
      <c r="A21" s="206" t="s">
        <v>98</v>
      </c>
      <c r="B21" s="206"/>
      <c r="C21" s="206"/>
      <c r="D21" s="206"/>
      <c r="E21" s="206"/>
      <c r="F21" s="206"/>
      <c r="H21" s="176"/>
      <c r="I21" s="175"/>
    </row>
    <row r="22" spans="1:10" x14ac:dyDescent="0.2">
      <c r="A22" s="205" t="s">
        <v>99</v>
      </c>
      <c r="B22" s="205"/>
      <c r="C22" s="205"/>
      <c r="D22" s="205"/>
      <c r="E22" s="205"/>
      <c r="F22" s="205"/>
      <c r="H22" s="176"/>
      <c r="I22" s="175"/>
    </row>
    <row r="23" spans="1:10" x14ac:dyDescent="0.2">
      <c r="A23" s="206" t="s">
        <v>469</v>
      </c>
      <c r="B23" s="206"/>
      <c r="C23" s="206"/>
      <c r="D23" s="206"/>
      <c r="E23" s="206"/>
      <c r="F23" s="206"/>
      <c r="H23" s="176"/>
      <c r="I23" s="175"/>
    </row>
    <row r="24" spans="1:10" x14ac:dyDescent="0.2">
      <c r="A24" s="205" t="s">
        <v>470</v>
      </c>
      <c r="B24" s="205"/>
      <c r="C24" s="205"/>
      <c r="D24" s="205"/>
      <c r="E24" s="205"/>
      <c r="F24" s="205"/>
      <c r="H24" s="176"/>
      <c r="I24" s="175"/>
    </row>
    <row r="25" spans="1:10" ht="26.1" customHeight="1" x14ac:dyDescent="0.2">
      <c r="A25" s="206" t="str">
        <f>'1'!A16</f>
        <v>Empresa beneficiada com a desoneração tributária prevista na Lei nº 13.161/2015, que alterou a Lei nº 12.546/2011? ( ) Não (X) Sim. Indicar fundamentação legal: Art. 7º, inciso IV.</v>
      </c>
      <c r="B25" s="206"/>
      <c r="C25" s="206"/>
      <c r="D25" s="206"/>
      <c r="E25" s="206"/>
      <c r="F25" s="206"/>
      <c r="H25" s="176"/>
      <c r="I25" s="175"/>
    </row>
    <row r="26" spans="1:10" ht="26.1" customHeight="1" x14ac:dyDescent="0.2">
      <c r="A26" s="205" t="s">
        <v>105</v>
      </c>
      <c r="B26" s="205"/>
      <c r="C26" s="205"/>
      <c r="D26" s="205"/>
      <c r="E26" s="205"/>
      <c r="F26" s="205"/>
      <c r="H26" s="176"/>
      <c r="I26" s="182"/>
    </row>
    <row r="27" spans="1:10" x14ac:dyDescent="0.2">
      <c r="H27" s="176"/>
      <c r="I27" s="182"/>
    </row>
    <row r="28" spans="1:10" ht="15" customHeight="1" x14ac:dyDescent="0.2">
      <c r="A28" s="213" t="s">
        <v>328</v>
      </c>
      <c r="B28" s="213"/>
      <c r="C28" s="213"/>
      <c r="D28" s="213"/>
      <c r="E28" s="213"/>
      <c r="F28" s="213"/>
      <c r="H28" s="176"/>
      <c r="I28" s="182"/>
    </row>
    <row r="29" spans="1:10" ht="35.1" customHeight="1" x14ac:dyDescent="0.2">
      <c r="A29" s="119" t="s">
        <v>76</v>
      </c>
      <c r="B29" s="119" t="s">
        <v>72</v>
      </c>
      <c r="C29" s="120" t="s">
        <v>196</v>
      </c>
      <c r="D29" s="120" t="s">
        <v>197</v>
      </c>
      <c r="E29" s="120" t="s">
        <v>198</v>
      </c>
      <c r="F29" s="120" t="s">
        <v>199</v>
      </c>
      <c r="H29" s="176"/>
      <c r="I29" s="182"/>
    </row>
    <row r="30" spans="1:10" ht="24.95" customHeight="1" x14ac:dyDescent="0.2">
      <c r="A30" s="53" t="str">
        <f>DSC!A13</f>
        <v>1.1</v>
      </c>
      <c r="B30" s="53" t="str">
        <f>'IT1'!B15</f>
        <v>Encarregado Geral</v>
      </c>
      <c r="C30" s="53" t="s">
        <v>522</v>
      </c>
      <c r="D30" s="53">
        <f>'IT1'!C15</f>
        <v>1</v>
      </c>
      <c r="E30" s="55">
        <f>'IT1'!D15</f>
        <v>15818.78</v>
      </c>
      <c r="F30" s="55">
        <f>'IT1'!E15</f>
        <v>15818.78</v>
      </c>
      <c r="I30" s="182"/>
    </row>
    <row r="31" spans="1:10" s="1" customFormat="1" ht="24.95" customHeight="1" x14ac:dyDescent="0.2">
      <c r="A31" s="172" t="str">
        <f>DSC!A14</f>
        <v>1.2</v>
      </c>
      <c r="B31" s="172" t="str">
        <f>'IT1'!B16</f>
        <v>Apoio Administrativo I</v>
      </c>
      <c r="C31" s="172" t="s">
        <v>523</v>
      </c>
      <c r="D31" s="172">
        <f>'IT1'!C16</f>
        <v>141</v>
      </c>
      <c r="E31" s="173">
        <f>'IT1'!D16</f>
        <v>6825.47</v>
      </c>
      <c r="F31" s="173">
        <f>'IT1'!E16</f>
        <v>962391.27</v>
      </c>
    </row>
    <row r="32" spans="1:10" s="1" customFormat="1" ht="24.95" customHeight="1" x14ac:dyDescent="0.2">
      <c r="A32" s="54" t="str">
        <f>DSC!A15</f>
        <v>1.3</v>
      </c>
      <c r="B32" s="54" t="str">
        <f>'IT1'!B17</f>
        <v>Apoio Administrativo II</v>
      </c>
      <c r="C32" s="54" t="s">
        <v>522</v>
      </c>
      <c r="D32" s="54">
        <f>'IT1'!C17</f>
        <v>62</v>
      </c>
      <c r="E32" s="5">
        <f>'IT1'!D17</f>
        <v>9069.4500000000007</v>
      </c>
      <c r="F32" s="5">
        <f>'IT1'!E17</f>
        <v>562305.9</v>
      </c>
      <c r="J32" s="201">
        <v>0.1246</v>
      </c>
    </row>
    <row r="33" spans="1:8" ht="15" customHeight="1" x14ac:dyDescent="0.2">
      <c r="A33" s="214" t="s">
        <v>199</v>
      </c>
      <c r="B33" s="214"/>
      <c r="C33" s="214"/>
      <c r="D33" s="214"/>
      <c r="E33" s="214"/>
      <c r="F33" s="128">
        <f>ROUND(SUM(F30:F32),2)</f>
        <v>1540515.95</v>
      </c>
      <c r="G33" s="176">
        <v>20622546</v>
      </c>
      <c r="H33" s="175">
        <f>1-(F34/G33)</f>
        <v>0.10359315479281761</v>
      </c>
    </row>
    <row r="34" spans="1:8" ht="15" customHeight="1" x14ac:dyDescent="0.2">
      <c r="A34" s="214" t="s">
        <v>200</v>
      </c>
      <c r="B34" s="214"/>
      <c r="C34" s="214"/>
      <c r="D34" s="214"/>
      <c r="E34" s="214"/>
      <c r="F34" s="128">
        <f>F33*12</f>
        <v>18486191.399999999</v>
      </c>
      <c r="G34" s="176">
        <v>19588831.920000002</v>
      </c>
      <c r="H34" s="175">
        <f>1-(F34/G34)</f>
        <v>5.6289242998415756E-2</v>
      </c>
    </row>
    <row r="35" spans="1:8" ht="5.0999999999999996" customHeight="1" x14ac:dyDescent="0.2"/>
    <row r="36" spans="1:8" x14ac:dyDescent="0.2">
      <c r="A36" s="215" t="s">
        <v>201</v>
      </c>
      <c r="B36" s="215"/>
      <c r="C36" s="215"/>
      <c r="D36" s="215"/>
      <c r="E36" s="216" t="s">
        <v>203</v>
      </c>
      <c r="F36" s="216"/>
    </row>
    <row r="37" spans="1:8" x14ac:dyDescent="0.2">
      <c r="A37" s="215" t="s">
        <v>202</v>
      </c>
      <c r="B37" s="215"/>
      <c r="C37" s="215"/>
      <c r="D37" s="215"/>
      <c r="E37" s="217">
        <v>45292</v>
      </c>
      <c r="F37" s="216"/>
    </row>
    <row r="39" spans="1:8" x14ac:dyDescent="0.2">
      <c r="A39" s="218" t="s">
        <v>463</v>
      </c>
      <c r="B39" s="218"/>
      <c r="C39" s="218"/>
      <c r="D39" s="218"/>
      <c r="E39" s="218"/>
      <c r="F39" s="64">
        <f>F34</f>
        <v>18486191.399999999</v>
      </c>
      <c r="G39" s="176">
        <v>18828680.879999999</v>
      </c>
    </row>
    <row r="40" spans="1:8" x14ac:dyDescent="0.2">
      <c r="A40" s="219" t="s">
        <v>529</v>
      </c>
      <c r="B40" s="219"/>
      <c r="C40" s="219"/>
      <c r="D40" s="219"/>
      <c r="E40" s="219"/>
      <c r="F40" s="219"/>
      <c r="H40" s="175"/>
    </row>
    <row r="42" spans="1:8" ht="26.1" customHeight="1" x14ac:dyDescent="0.2">
      <c r="A42" s="212" t="s">
        <v>333</v>
      </c>
      <c r="B42" s="212"/>
      <c r="C42" s="212"/>
      <c r="D42" s="212"/>
      <c r="E42" s="212"/>
      <c r="F42" s="212"/>
      <c r="H42" s="176"/>
    </row>
    <row r="43" spans="1:8" ht="9" customHeight="1" x14ac:dyDescent="0.2"/>
    <row r="44" spans="1:8" ht="26.1" customHeight="1" x14ac:dyDescent="0.2">
      <c r="A44" s="212" t="s">
        <v>524</v>
      </c>
      <c r="B44" s="212"/>
      <c r="C44" s="212"/>
      <c r="D44" s="212"/>
      <c r="E44" s="212"/>
      <c r="F44" s="212"/>
    </row>
    <row r="45" spans="1:8" ht="9" customHeight="1" x14ac:dyDescent="0.2">
      <c r="A45" s="212"/>
      <c r="B45" s="212"/>
      <c r="C45" s="212"/>
      <c r="D45" s="212"/>
      <c r="E45" s="212"/>
      <c r="F45" s="212"/>
      <c r="H45" s="52" t="s">
        <v>475</v>
      </c>
    </row>
    <row r="46" spans="1:8" ht="39" customHeight="1" x14ac:dyDescent="0.2">
      <c r="A46" s="212" t="s">
        <v>334</v>
      </c>
      <c r="B46" s="212"/>
      <c r="C46" s="212"/>
      <c r="D46" s="212"/>
      <c r="E46" s="212"/>
      <c r="F46" s="212"/>
    </row>
    <row r="48" spans="1:8" x14ac:dyDescent="0.2">
      <c r="A48" s="209" t="str">
        <f>DSC!A19</f>
        <v>Fortaleza/CE, 07 de março de 2025</v>
      </c>
      <c r="B48" s="209"/>
      <c r="C48" s="209"/>
      <c r="D48" s="209"/>
      <c r="E48" s="209"/>
      <c r="F48" s="209"/>
    </row>
    <row r="57" spans="1:6" s="74" customFormat="1" x14ac:dyDescent="0.2">
      <c r="A57" s="222" t="str">
        <f>DSC!A28</f>
        <v>AGRADA CONSTRUÇÕES E SERVIÇOS LTDA - CNPJ 12.290.912/0001-24</v>
      </c>
      <c r="B57" s="222"/>
      <c r="C57" s="222"/>
      <c r="D57" s="222"/>
      <c r="E57" s="222"/>
      <c r="F57" s="222"/>
    </row>
    <row r="58" spans="1:6" s="74" customFormat="1" x14ac:dyDescent="0.2">
      <c r="A58" s="221" t="str">
        <f>DSC!A29</f>
        <v>Hubiraci de Oliveira Mendes - Representante Legal</v>
      </c>
      <c r="B58" s="221"/>
      <c r="C58" s="221"/>
      <c r="D58" s="221"/>
      <c r="E58" s="221"/>
      <c r="F58" s="221"/>
    </row>
    <row r="59" spans="1:6" s="74" customFormat="1" x14ac:dyDescent="0.2">
      <c r="A59" s="220" t="str">
        <f>DSC!A30</f>
        <v>CPF 371.624.111-34 / 933.735 SSPDS-DF</v>
      </c>
      <c r="B59" s="220"/>
      <c r="C59" s="220"/>
      <c r="D59" s="220"/>
      <c r="E59" s="220"/>
      <c r="F59" s="220"/>
    </row>
  </sheetData>
  <mergeCells count="38">
    <mergeCell ref="A39:E39"/>
    <mergeCell ref="A40:F40"/>
    <mergeCell ref="A59:F59"/>
    <mergeCell ref="A58:F58"/>
    <mergeCell ref="A57:F57"/>
    <mergeCell ref="A48:F48"/>
    <mergeCell ref="A44:F44"/>
    <mergeCell ref="A45:F45"/>
    <mergeCell ref="A46:F46"/>
    <mergeCell ref="A42:F42"/>
    <mergeCell ref="A28:F28"/>
    <mergeCell ref="A33:E33"/>
    <mergeCell ref="A34:E34"/>
    <mergeCell ref="A36:D36"/>
    <mergeCell ref="A37:D37"/>
    <mergeCell ref="E36:F36"/>
    <mergeCell ref="E37:F37"/>
    <mergeCell ref="A25:F25"/>
    <mergeCell ref="A26:F26"/>
    <mergeCell ref="A21:F21"/>
    <mergeCell ref="A22:F22"/>
    <mergeCell ref="A23:F23"/>
    <mergeCell ref="A24:F24"/>
    <mergeCell ref="A1:F1"/>
    <mergeCell ref="A2:F2"/>
    <mergeCell ref="A3:F3"/>
    <mergeCell ref="A4:F4"/>
    <mergeCell ref="A6:F6"/>
    <mergeCell ref="A18:F18"/>
    <mergeCell ref="A19:F19"/>
    <mergeCell ref="A20:F20"/>
    <mergeCell ref="A7:F7"/>
    <mergeCell ref="A10:F10"/>
    <mergeCell ref="A17:E17"/>
    <mergeCell ref="A13:F13"/>
    <mergeCell ref="B14:F14"/>
    <mergeCell ref="A15:F15"/>
    <mergeCell ref="A16:F16"/>
  </mergeCells>
  <printOptions horizontalCentered="1"/>
  <pageMargins left="0.51181102362204722" right="0.51181102362204722" top="1.2598425196850394" bottom="0.78740157480314965" header="0.31496062992125984" footer="0.31496062992125984"/>
  <pageSetup paperSize="9" orientation="portrait" r:id="rId1"/>
  <headerFooter scaleWithDoc="0" alignWithMargins="0">
    <oddHeader>&amp;L&amp;G&amp;R&amp;G</oddHeader>
    <oddFooter>&amp;L&amp;G&amp;C&amp;"Berlin Sans FB,Normal"&amp;9&amp;K00+000CNPJ 12.290.912/0001-24
Rua do Rosário, nº 77, Sala 203 – Centro - Fortaleza/CE. CEP: 60055-090</odd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83"/>
  <sheetViews>
    <sheetView showGridLines="0" view="pageBreakPreview" topLeftCell="A29" zoomScaleNormal="100" zoomScaleSheetLayoutView="100" workbookViewId="0">
      <selection activeCell="A46" sqref="A46:F46"/>
    </sheetView>
  </sheetViews>
  <sheetFormatPr defaultColWidth="5.28515625" defaultRowHeight="12.75" x14ac:dyDescent="0.2"/>
  <cols>
    <col min="1" max="1" width="2" style="1" bestFit="1" customWidth="1"/>
    <col min="2" max="2" width="35.7109375" style="1" customWidth="1"/>
    <col min="3" max="3" width="4.5703125" style="1" bestFit="1" customWidth="1"/>
    <col min="4" max="4" width="2" style="54" bestFit="1" customWidth="1"/>
    <col min="5" max="5" width="15.85546875" style="54" bestFit="1" customWidth="1"/>
    <col min="6" max="6" width="8.7109375" style="1" bestFit="1" customWidth="1"/>
    <col min="7" max="7" width="13.5703125" style="1" bestFit="1" customWidth="1"/>
    <col min="8" max="8" width="15.28515625" style="1" hidden="1" customWidth="1"/>
    <col min="9" max="9" width="9.28515625" style="1" hidden="1" customWidth="1"/>
    <col min="10" max="10" width="2.7109375" style="1" hidden="1" customWidth="1"/>
    <col min="11" max="11" width="5.28515625" style="1" hidden="1" customWidth="1"/>
    <col min="12" max="12" width="5.42578125" style="5" hidden="1" customWidth="1"/>
    <col min="13" max="13" width="0" style="5" hidden="1" customWidth="1"/>
    <col min="14" max="14" width="6.42578125" style="5" hidden="1" customWidth="1"/>
    <col min="15" max="15" width="27.5703125" style="1" hidden="1" customWidth="1"/>
    <col min="16" max="16384" width="5.28515625" style="1"/>
  </cols>
  <sheetData>
    <row r="1" spans="1:25" x14ac:dyDescent="0.2">
      <c r="A1" s="240" t="str">
        <f>DSC!A1</f>
        <v>AO</v>
      </c>
      <c r="B1" s="240"/>
      <c r="C1" s="240"/>
      <c r="D1" s="240"/>
      <c r="E1" s="240"/>
      <c r="F1" s="240"/>
      <c r="G1" s="240"/>
    </row>
    <row r="2" spans="1:25" x14ac:dyDescent="0.2">
      <c r="A2" s="240" t="str">
        <f>DSC!A2</f>
        <v>SENADO FEDERAL</v>
      </c>
      <c r="B2" s="240"/>
      <c r="C2" s="240"/>
      <c r="D2" s="240"/>
      <c r="E2" s="240"/>
      <c r="F2" s="240"/>
      <c r="G2" s="240"/>
    </row>
    <row r="3" spans="1:25" x14ac:dyDescent="0.2">
      <c r="A3" s="240" t="str">
        <f>DSC!A3</f>
        <v>COORDENAÇÃO DE PROCESSAMENTO EXTERNO DE LICITAÇÕES</v>
      </c>
      <c r="B3" s="240"/>
      <c r="C3" s="240"/>
      <c r="D3" s="240"/>
      <c r="E3" s="240"/>
      <c r="F3" s="240"/>
      <c r="G3" s="240"/>
    </row>
    <row r="4" spans="1:25" x14ac:dyDescent="0.2">
      <c r="A4" s="241" t="str">
        <f>DSC!A4</f>
        <v>Via N2 | Senado Federal | Bloco 16 | 1º Pav. | COPEL | Brasília-DF</v>
      </c>
      <c r="B4" s="241"/>
      <c r="C4" s="241"/>
      <c r="D4" s="241"/>
      <c r="E4" s="241"/>
      <c r="F4" s="241"/>
      <c r="G4" s="241"/>
    </row>
    <row r="5" spans="1:25" x14ac:dyDescent="0.2">
      <c r="A5" s="247"/>
      <c r="B5" s="247"/>
      <c r="C5" s="247"/>
      <c r="D5" s="247"/>
      <c r="E5" s="247"/>
      <c r="F5" s="247"/>
      <c r="G5" s="247"/>
    </row>
    <row r="6" spans="1:25" x14ac:dyDescent="0.2">
      <c r="A6" s="240" t="str">
        <f>DSC!A6</f>
        <v>PREGÃO ELETRÔNICO Nº 90005/2025</v>
      </c>
      <c r="B6" s="240"/>
      <c r="C6" s="240"/>
      <c r="D6" s="240"/>
      <c r="E6" s="240"/>
      <c r="F6" s="240"/>
      <c r="G6" s="240"/>
    </row>
    <row r="7" spans="1:25" x14ac:dyDescent="0.2">
      <c r="A7" s="240" t="str">
        <f>DSC!A7</f>
        <v>PROCESSO Nº 00200.009446/2024-29</v>
      </c>
      <c r="B7" s="240"/>
      <c r="C7" s="240"/>
      <c r="D7" s="240"/>
      <c r="E7" s="240"/>
      <c r="F7" s="240"/>
      <c r="G7" s="240"/>
    </row>
    <row r="9" spans="1:25" ht="20.100000000000001" customHeight="1" x14ac:dyDescent="0.2">
      <c r="A9" s="234" t="s">
        <v>91</v>
      </c>
      <c r="B9" s="234"/>
      <c r="C9" s="234"/>
      <c r="D9" s="234"/>
      <c r="E9" s="234"/>
      <c r="F9" s="234"/>
      <c r="G9" s="234"/>
      <c r="I9" s="54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</row>
    <row r="10" spans="1:25" x14ac:dyDescent="0.2">
      <c r="I10" s="54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</row>
    <row r="11" spans="1:25" ht="39" customHeight="1" x14ac:dyDescent="0.2">
      <c r="A11" s="245" t="s">
        <v>498</v>
      </c>
      <c r="B11" s="245"/>
      <c r="C11" s="245"/>
      <c r="D11" s="245"/>
      <c r="E11" s="245"/>
      <c r="F11" s="245"/>
      <c r="G11" s="245"/>
      <c r="I11" s="54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</row>
    <row r="12" spans="1:25" ht="3.95" customHeight="1" x14ac:dyDescent="0.2">
      <c r="I12" s="54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</row>
    <row r="13" spans="1:25" ht="30" customHeight="1" x14ac:dyDescent="0.2">
      <c r="A13" s="121" t="s">
        <v>78</v>
      </c>
      <c r="B13" s="121" t="s">
        <v>77</v>
      </c>
      <c r="C13" s="121" t="s">
        <v>206</v>
      </c>
      <c r="D13" s="290" t="s">
        <v>207</v>
      </c>
      <c r="E13" s="290"/>
      <c r="F13" s="121" t="s">
        <v>205</v>
      </c>
      <c r="G13" s="121" t="s">
        <v>209</v>
      </c>
      <c r="I13" s="98">
        <v>0.8</v>
      </c>
      <c r="L13" s="135"/>
      <c r="M13" s="135"/>
      <c r="N13" s="135"/>
      <c r="O13" s="180" t="s">
        <v>337</v>
      </c>
      <c r="P13" s="135"/>
      <c r="Q13" s="135"/>
      <c r="R13" s="135"/>
      <c r="S13" s="135"/>
      <c r="T13" s="135"/>
      <c r="U13" s="135"/>
      <c r="V13" s="135"/>
      <c r="W13" s="135"/>
    </row>
    <row r="14" spans="1:25" ht="3.95" customHeight="1" x14ac:dyDescent="0.2">
      <c r="A14" s="3"/>
      <c r="B14" s="3"/>
      <c r="C14" s="3"/>
      <c r="D14" s="3"/>
      <c r="E14" s="3"/>
      <c r="F14" s="3"/>
      <c r="G14" s="3"/>
      <c r="I14" s="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</row>
    <row r="15" spans="1:25" ht="38.25" x14ac:dyDescent="0.2">
      <c r="A15" s="172">
        <v>1</v>
      </c>
      <c r="B15" s="174" t="s">
        <v>500</v>
      </c>
      <c r="C15" s="172" t="s">
        <v>204</v>
      </c>
      <c r="D15" s="172">
        <v>2</v>
      </c>
      <c r="E15" s="172" t="s">
        <v>506</v>
      </c>
      <c r="F15" s="173">
        <v>56</v>
      </c>
      <c r="G15" s="173">
        <f>D15*F15</f>
        <v>112</v>
      </c>
      <c r="I15" s="189">
        <v>280</v>
      </c>
      <c r="L15" s="135"/>
      <c r="M15" s="135"/>
      <c r="N15" s="135"/>
      <c r="O15" s="135" t="s">
        <v>509</v>
      </c>
      <c r="P15" s="135"/>
      <c r="Q15" s="135"/>
      <c r="R15" s="135"/>
      <c r="S15" s="135"/>
      <c r="T15" s="135"/>
      <c r="U15" s="135"/>
      <c r="V15" s="135"/>
      <c r="W15" s="135"/>
    </row>
    <row r="16" spans="1:25" ht="25.5" x14ac:dyDescent="0.2">
      <c r="A16" s="54">
        <v>2</v>
      </c>
      <c r="B16" s="72" t="s">
        <v>501</v>
      </c>
      <c r="C16" s="54" t="s">
        <v>204</v>
      </c>
      <c r="D16" s="54">
        <v>1</v>
      </c>
      <c r="E16" s="54" t="s">
        <v>507</v>
      </c>
      <c r="F16" s="5">
        <v>5</v>
      </c>
      <c r="G16" s="5">
        <f t="shared" ref="G16:G20" si="0">D16*F16</f>
        <v>5</v>
      </c>
      <c r="H16" s="31">
        <v>15204424.800000001</v>
      </c>
      <c r="I16" s="189">
        <v>25</v>
      </c>
      <c r="L16" s="135"/>
      <c r="M16" s="135"/>
      <c r="N16" s="135"/>
      <c r="O16" s="135" t="s">
        <v>510</v>
      </c>
      <c r="P16" s="135"/>
      <c r="Q16" s="135"/>
      <c r="R16" s="135"/>
      <c r="S16" s="135"/>
      <c r="T16" s="135"/>
      <c r="U16" s="135"/>
      <c r="V16" s="135"/>
      <c r="W16" s="135"/>
    </row>
    <row r="17" spans="1:15" ht="25.5" x14ac:dyDescent="0.2">
      <c r="A17" s="172">
        <v>3</v>
      </c>
      <c r="B17" s="174" t="s">
        <v>502</v>
      </c>
      <c r="C17" s="172" t="s">
        <v>204</v>
      </c>
      <c r="D17" s="172">
        <v>3</v>
      </c>
      <c r="E17" s="172" t="s">
        <v>508</v>
      </c>
      <c r="F17" s="173">
        <v>17</v>
      </c>
      <c r="G17" s="173">
        <f t="shared" si="0"/>
        <v>51</v>
      </c>
      <c r="H17" s="31">
        <v>13681812</v>
      </c>
      <c r="I17" s="189">
        <v>85</v>
      </c>
      <c r="O17" s="135" t="s">
        <v>509</v>
      </c>
    </row>
    <row r="18" spans="1:15" x14ac:dyDescent="0.2">
      <c r="A18" s="54">
        <v>4</v>
      </c>
      <c r="B18" s="72" t="s">
        <v>503</v>
      </c>
      <c r="C18" s="54" t="s">
        <v>92</v>
      </c>
      <c r="D18" s="54">
        <v>2</v>
      </c>
      <c r="E18" s="54" t="s">
        <v>506</v>
      </c>
      <c r="F18" s="5">
        <v>1.8</v>
      </c>
      <c r="G18" s="5">
        <f t="shared" si="0"/>
        <v>3.6</v>
      </c>
      <c r="H18" s="31"/>
      <c r="I18" s="189">
        <v>9</v>
      </c>
      <c r="O18" s="135" t="s">
        <v>510</v>
      </c>
    </row>
    <row r="19" spans="1:15" x14ac:dyDescent="0.2">
      <c r="A19" s="172">
        <v>5</v>
      </c>
      <c r="B19" s="174" t="s">
        <v>504</v>
      </c>
      <c r="C19" s="172" t="s">
        <v>204</v>
      </c>
      <c r="D19" s="172">
        <v>2</v>
      </c>
      <c r="E19" s="172" t="s">
        <v>506</v>
      </c>
      <c r="F19" s="173">
        <v>4</v>
      </c>
      <c r="G19" s="173">
        <f t="shared" si="0"/>
        <v>8</v>
      </c>
      <c r="H19" s="31"/>
      <c r="I19" s="189">
        <v>20</v>
      </c>
      <c r="O19" s="181" t="s">
        <v>511</v>
      </c>
    </row>
    <row r="20" spans="1:15" x14ac:dyDescent="0.2">
      <c r="A20" s="54">
        <v>6</v>
      </c>
      <c r="B20" s="72" t="s">
        <v>505</v>
      </c>
      <c r="C20" s="54" t="s">
        <v>92</v>
      </c>
      <c r="D20" s="54">
        <v>2</v>
      </c>
      <c r="E20" s="54" t="s">
        <v>506</v>
      </c>
      <c r="F20" s="5">
        <v>21</v>
      </c>
      <c r="G20" s="5">
        <f t="shared" si="0"/>
        <v>42</v>
      </c>
      <c r="H20" s="31"/>
      <c r="I20" s="189">
        <v>105</v>
      </c>
      <c r="O20" s="135" t="s">
        <v>510</v>
      </c>
    </row>
    <row r="21" spans="1:15" hidden="1" x14ac:dyDescent="0.2">
      <c r="A21" s="54"/>
      <c r="B21" s="72"/>
      <c r="C21" s="54"/>
      <c r="F21" s="5">
        <f t="shared" ref="F21" si="1">I21-(I21*$I$13)</f>
        <v>13</v>
      </c>
      <c r="G21" s="5"/>
      <c r="H21" s="31"/>
      <c r="I21" s="189">
        <v>65</v>
      </c>
    </row>
    <row r="22" spans="1:15" ht="3.95" customHeight="1" x14ac:dyDescent="0.2">
      <c r="A22" s="54"/>
      <c r="B22" s="72"/>
      <c r="C22" s="54"/>
      <c r="F22" s="5"/>
      <c r="G22" s="5"/>
      <c r="H22" s="31"/>
      <c r="I22" s="189"/>
    </row>
    <row r="23" spans="1:15" ht="15" customHeight="1" x14ac:dyDescent="0.2">
      <c r="A23" s="289" t="s">
        <v>93</v>
      </c>
      <c r="B23" s="289"/>
      <c r="C23" s="289"/>
      <c r="D23" s="289"/>
      <c r="E23" s="289"/>
      <c r="F23" s="289"/>
      <c r="G23" s="122">
        <f>SUM(G15:G21)</f>
        <v>221.6</v>
      </c>
      <c r="H23" s="31"/>
      <c r="I23" s="189"/>
    </row>
    <row r="24" spans="1:15" ht="15" customHeight="1" x14ac:dyDescent="0.2">
      <c r="A24" s="289" t="s">
        <v>94</v>
      </c>
      <c r="B24" s="289"/>
      <c r="C24" s="289"/>
      <c r="D24" s="289"/>
      <c r="E24" s="289"/>
      <c r="F24" s="289"/>
      <c r="G24" s="122">
        <f>G23/12</f>
        <v>18.466666666666665</v>
      </c>
      <c r="H24" s="31"/>
      <c r="I24" s="192"/>
      <c r="L24" s="5">
        <f>G24*2</f>
        <v>36.93333333333333</v>
      </c>
    </row>
    <row r="25" spans="1:15" x14ac:dyDescent="0.2">
      <c r="A25" s="99"/>
      <c r="B25" s="99"/>
      <c r="C25" s="99"/>
      <c r="D25" s="94"/>
      <c r="E25" s="94"/>
      <c r="F25" s="99"/>
      <c r="G25" s="99"/>
      <c r="H25" s="31"/>
      <c r="I25" s="192"/>
    </row>
    <row r="26" spans="1:15" ht="39" customHeight="1" x14ac:dyDescent="0.2">
      <c r="A26" s="245" t="s">
        <v>499</v>
      </c>
      <c r="B26" s="245"/>
      <c r="C26" s="245"/>
      <c r="D26" s="245"/>
      <c r="E26" s="245"/>
      <c r="F26" s="245"/>
      <c r="G26" s="245"/>
      <c r="H26" s="31"/>
      <c r="I26" s="192"/>
    </row>
    <row r="27" spans="1:15" ht="3.95" customHeight="1" x14ac:dyDescent="0.2">
      <c r="A27" s="99"/>
      <c r="B27" s="99"/>
      <c r="C27" s="99"/>
      <c r="D27" s="94"/>
      <c r="E27" s="94"/>
      <c r="F27" s="99"/>
      <c r="G27" s="99"/>
      <c r="H27" s="31"/>
      <c r="I27" s="192"/>
    </row>
    <row r="28" spans="1:15" ht="30" customHeight="1" x14ac:dyDescent="0.2">
      <c r="A28" s="121" t="s">
        <v>78</v>
      </c>
      <c r="B28" s="121" t="s">
        <v>77</v>
      </c>
      <c r="C28" s="121" t="s">
        <v>206</v>
      </c>
      <c r="D28" s="290" t="s">
        <v>207</v>
      </c>
      <c r="E28" s="290"/>
      <c r="F28" s="121" t="s">
        <v>205</v>
      </c>
      <c r="G28" s="121" t="s">
        <v>209</v>
      </c>
      <c r="I28" s="192"/>
    </row>
    <row r="29" spans="1:15" ht="3.95" customHeight="1" x14ac:dyDescent="0.2">
      <c r="A29" s="3"/>
      <c r="B29" s="3"/>
      <c r="C29" s="3"/>
      <c r="D29" s="3"/>
      <c r="E29" s="3"/>
      <c r="F29" s="3"/>
      <c r="G29" s="3"/>
      <c r="I29" s="5"/>
    </row>
    <row r="30" spans="1:15" ht="38.25" x14ac:dyDescent="0.2">
      <c r="A30" s="172">
        <v>1</v>
      </c>
      <c r="B30" s="174" t="s">
        <v>512</v>
      </c>
      <c r="C30" s="172" t="s">
        <v>204</v>
      </c>
      <c r="D30" s="172">
        <v>2</v>
      </c>
      <c r="E30" s="172" t="s">
        <v>506</v>
      </c>
      <c r="F30" s="173">
        <v>56</v>
      </c>
      <c r="G30" s="173">
        <f>D30*F30</f>
        <v>112</v>
      </c>
      <c r="I30" s="189">
        <f>I15</f>
        <v>280</v>
      </c>
      <c r="O30" s="181" t="s">
        <v>517</v>
      </c>
    </row>
    <row r="31" spans="1:15" ht="25.5" x14ac:dyDescent="0.2">
      <c r="A31" s="54">
        <v>2</v>
      </c>
      <c r="B31" s="72" t="s">
        <v>513</v>
      </c>
      <c r="C31" s="54" t="s">
        <v>204</v>
      </c>
      <c r="D31" s="54">
        <v>1</v>
      </c>
      <c r="E31" s="54" t="s">
        <v>507</v>
      </c>
      <c r="F31" s="5">
        <v>5</v>
      </c>
      <c r="G31" s="5">
        <f t="shared" ref="G31:G33" si="2">D31*F31</f>
        <v>5</v>
      </c>
      <c r="I31" s="189">
        <f>I16</f>
        <v>25</v>
      </c>
      <c r="O31" s="181" t="s">
        <v>510</v>
      </c>
    </row>
    <row r="32" spans="1:15" x14ac:dyDescent="0.2">
      <c r="A32" s="172">
        <v>3</v>
      </c>
      <c r="B32" s="174" t="s">
        <v>514</v>
      </c>
      <c r="C32" s="172" t="s">
        <v>204</v>
      </c>
      <c r="D32" s="172">
        <v>3</v>
      </c>
      <c r="E32" s="172" t="s">
        <v>508</v>
      </c>
      <c r="F32" s="173">
        <v>17</v>
      </c>
      <c r="G32" s="173">
        <f t="shared" si="2"/>
        <v>51</v>
      </c>
      <c r="I32" s="189">
        <f>I17</f>
        <v>85</v>
      </c>
      <c r="O32" s="181" t="s">
        <v>517</v>
      </c>
    </row>
    <row r="33" spans="1:15" x14ac:dyDescent="0.2">
      <c r="A33" s="54">
        <v>4</v>
      </c>
      <c r="B33" s="72" t="s">
        <v>515</v>
      </c>
      <c r="C33" s="54" t="s">
        <v>92</v>
      </c>
      <c r="D33" s="54">
        <v>2</v>
      </c>
      <c r="E33" s="54" t="s">
        <v>506</v>
      </c>
      <c r="F33" s="5">
        <v>1.8</v>
      </c>
      <c r="G33" s="5">
        <f t="shared" si="2"/>
        <v>3.6</v>
      </c>
      <c r="I33" s="189">
        <f>I18</f>
        <v>9</v>
      </c>
      <c r="O33" s="181" t="s">
        <v>518</v>
      </c>
    </row>
    <row r="34" spans="1:15" ht="38.25" x14ac:dyDescent="0.2">
      <c r="A34" s="172">
        <v>5</v>
      </c>
      <c r="B34" s="174" t="s">
        <v>516</v>
      </c>
      <c r="C34" s="172" t="s">
        <v>92</v>
      </c>
      <c r="D34" s="172">
        <v>2</v>
      </c>
      <c r="E34" s="172" t="s">
        <v>506</v>
      </c>
      <c r="F34" s="173">
        <v>21</v>
      </c>
      <c r="G34" s="173">
        <f>D34*F34</f>
        <v>42</v>
      </c>
      <c r="I34" s="189">
        <f>I20</f>
        <v>105</v>
      </c>
      <c r="O34" s="181" t="s">
        <v>510</v>
      </c>
    </row>
    <row r="35" spans="1:15" ht="3.95" customHeight="1" x14ac:dyDescent="0.2">
      <c r="A35" s="54"/>
      <c r="B35" s="72"/>
      <c r="C35" s="54"/>
      <c r="F35" s="5"/>
      <c r="G35" s="5"/>
      <c r="I35" s="189"/>
      <c r="O35" s="181"/>
    </row>
    <row r="36" spans="1:15" ht="15" customHeight="1" x14ac:dyDescent="0.2">
      <c r="A36" s="289" t="s">
        <v>93</v>
      </c>
      <c r="B36" s="289"/>
      <c r="C36" s="289"/>
      <c r="D36" s="289"/>
      <c r="E36" s="289"/>
      <c r="F36" s="289"/>
      <c r="G36" s="122">
        <f>SUM(G30:G34)</f>
        <v>213.6</v>
      </c>
      <c r="I36" s="189"/>
      <c r="O36" s="181"/>
    </row>
    <row r="37" spans="1:15" ht="15" customHeight="1" x14ac:dyDescent="0.2">
      <c r="A37" s="289" t="s">
        <v>94</v>
      </c>
      <c r="B37" s="289"/>
      <c r="C37" s="289"/>
      <c r="D37" s="289"/>
      <c r="E37" s="289"/>
      <c r="F37" s="289"/>
      <c r="G37" s="122">
        <f>G36/12</f>
        <v>17.8</v>
      </c>
      <c r="I37" s="5"/>
      <c r="L37" s="5">
        <f>G37*DSC!D14</f>
        <v>2509.8000000000002</v>
      </c>
      <c r="O37" s="181"/>
    </row>
    <row r="38" spans="1:15" hidden="1" x14ac:dyDescent="0.2">
      <c r="A38" s="99"/>
      <c r="B38" s="99"/>
      <c r="C38" s="99"/>
      <c r="D38" s="94"/>
      <c r="E38" s="94"/>
      <c r="F38" s="99"/>
      <c r="G38" s="99"/>
      <c r="I38" s="5"/>
    </row>
    <row r="39" spans="1:15" ht="20.100000000000001" hidden="1" customHeight="1" x14ac:dyDescent="0.2">
      <c r="A39" s="245"/>
      <c r="B39" s="245"/>
      <c r="C39" s="245"/>
      <c r="D39" s="245"/>
      <c r="E39" s="245"/>
      <c r="F39" s="245"/>
      <c r="G39" s="245"/>
      <c r="I39" s="5"/>
    </row>
    <row r="40" spans="1:15" ht="3.95" hidden="1" customHeight="1" x14ac:dyDescent="0.2">
      <c r="A40" s="99"/>
      <c r="B40" s="99"/>
      <c r="C40" s="99"/>
      <c r="D40" s="94"/>
      <c r="E40" s="94"/>
      <c r="F40" s="99"/>
      <c r="G40" s="99"/>
      <c r="I40" s="5"/>
    </row>
    <row r="41" spans="1:15" ht="30" hidden="1" customHeight="1" x14ac:dyDescent="0.2">
      <c r="A41" s="121" t="s">
        <v>78</v>
      </c>
      <c r="B41" s="121" t="s">
        <v>77</v>
      </c>
      <c r="C41" s="121" t="s">
        <v>206</v>
      </c>
      <c r="D41" s="121"/>
      <c r="E41" s="121" t="s">
        <v>207</v>
      </c>
      <c r="F41" s="121" t="s">
        <v>205</v>
      </c>
      <c r="G41" s="121" t="s">
        <v>209</v>
      </c>
      <c r="I41" s="5"/>
    </row>
    <row r="42" spans="1:15" ht="3.95" hidden="1" customHeight="1" x14ac:dyDescent="0.2">
      <c r="A42" s="183" t="s">
        <v>525</v>
      </c>
      <c r="B42" s="3"/>
      <c r="C42" s="3"/>
      <c r="D42" s="3"/>
      <c r="E42" s="3"/>
      <c r="F42" s="3"/>
      <c r="G42" s="3"/>
      <c r="I42" s="5"/>
    </row>
    <row r="43" spans="1:15" hidden="1" x14ac:dyDescent="0.2">
      <c r="A43" s="69">
        <v>1</v>
      </c>
      <c r="B43" s="86"/>
      <c r="C43" s="69"/>
      <c r="D43" s="69"/>
      <c r="E43" s="69"/>
      <c r="F43" s="70"/>
      <c r="G43" s="70">
        <f>E43*F43</f>
        <v>0</v>
      </c>
      <c r="I43" s="5"/>
    </row>
    <row r="44" spans="1:15" hidden="1" x14ac:dyDescent="0.2">
      <c r="A44" s="54">
        <v>2</v>
      </c>
      <c r="B44" s="72"/>
      <c r="C44" s="54"/>
      <c r="F44" s="5"/>
      <c r="G44" s="5">
        <f>E44*F44</f>
        <v>0</v>
      </c>
      <c r="I44" s="5"/>
    </row>
    <row r="45" spans="1:15" hidden="1" x14ac:dyDescent="0.2">
      <c r="A45" s="69">
        <v>3</v>
      </c>
      <c r="B45" s="86"/>
      <c r="C45" s="69"/>
      <c r="D45" s="69"/>
      <c r="E45" s="69"/>
      <c r="F45" s="70"/>
      <c r="G45" s="70">
        <f t="shared" ref="G45:G46" si="3">E45*F45</f>
        <v>0</v>
      </c>
      <c r="I45" s="5"/>
    </row>
    <row r="46" spans="1:15" hidden="1" x14ac:dyDescent="0.2">
      <c r="A46" s="54">
        <v>4</v>
      </c>
      <c r="B46" s="72"/>
      <c r="C46" s="54"/>
      <c r="F46" s="5"/>
      <c r="G46" s="5">
        <f t="shared" si="3"/>
        <v>0</v>
      </c>
      <c r="I46" s="5"/>
    </row>
    <row r="47" spans="1:15" ht="3.95" hidden="1" customHeight="1" x14ac:dyDescent="0.2">
      <c r="A47" s="54"/>
      <c r="B47" s="72"/>
      <c r="C47" s="54"/>
      <c r="F47" s="5"/>
      <c r="G47" s="5"/>
      <c r="I47" s="5"/>
    </row>
    <row r="48" spans="1:15" ht="15" hidden="1" customHeight="1" x14ac:dyDescent="0.2">
      <c r="A48" s="289" t="s">
        <v>93</v>
      </c>
      <c r="B48" s="289"/>
      <c r="C48" s="289"/>
      <c r="D48" s="289"/>
      <c r="E48" s="289"/>
      <c r="F48" s="289"/>
      <c r="G48" s="122">
        <f>SUM(G43:G46)</f>
        <v>0</v>
      </c>
      <c r="I48" s="5"/>
    </row>
    <row r="49" spans="1:14" ht="15" hidden="1" customHeight="1" x14ac:dyDescent="0.2">
      <c r="A49" s="289" t="s">
        <v>94</v>
      </c>
      <c r="B49" s="289"/>
      <c r="C49" s="289"/>
      <c r="D49" s="289"/>
      <c r="E49" s="289"/>
      <c r="F49" s="289"/>
      <c r="G49" s="122">
        <f>G48/6</f>
        <v>0</v>
      </c>
      <c r="I49" s="5"/>
      <c r="L49" s="5">
        <f>G49*3</f>
        <v>0</v>
      </c>
    </row>
    <row r="50" spans="1:14" hidden="1" x14ac:dyDescent="0.2">
      <c r="A50" s="99"/>
      <c r="B50" s="99"/>
      <c r="C50" s="99"/>
      <c r="D50" s="94"/>
      <c r="E50" s="94"/>
      <c r="F50" s="99"/>
      <c r="G50" s="99"/>
      <c r="I50" s="5"/>
    </row>
    <row r="51" spans="1:14" ht="20.100000000000001" hidden="1" customHeight="1" x14ac:dyDescent="0.2">
      <c r="A51" s="245"/>
      <c r="B51" s="245"/>
      <c r="C51" s="245"/>
      <c r="D51" s="245"/>
      <c r="E51" s="245"/>
      <c r="F51" s="245"/>
      <c r="G51" s="245"/>
      <c r="I51" s="5"/>
    </row>
    <row r="52" spans="1:14" ht="3.95" hidden="1" customHeight="1" x14ac:dyDescent="0.2">
      <c r="A52" s="99"/>
      <c r="B52" s="99"/>
      <c r="C52" s="99"/>
      <c r="D52" s="94"/>
      <c r="E52" s="94"/>
      <c r="F52" s="99"/>
      <c r="G52" s="99"/>
      <c r="I52" s="5"/>
    </row>
    <row r="53" spans="1:14" ht="30" hidden="1" customHeight="1" x14ac:dyDescent="0.2">
      <c r="A53" s="121" t="s">
        <v>78</v>
      </c>
      <c r="B53" s="121" t="s">
        <v>77</v>
      </c>
      <c r="C53" s="121" t="s">
        <v>206</v>
      </c>
      <c r="D53" s="121"/>
      <c r="E53" s="121" t="s">
        <v>207</v>
      </c>
      <c r="F53" s="121" t="s">
        <v>205</v>
      </c>
      <c r="G53" s="121" t="s">
        <v>209</v>
      </c>
      <c r="I53" s="5"/>
    </row>
    <row r="54" spans="1:14" ht="3.95" hidden="1" customHeight="1" x14ac:dyDescent="0.2">
      <c r="A54" s="3"/>
      <c r="B54" s="3"/>
      <c r="C54" s="3"/>
      <c r="D54" s="3"/>
      <c r="E54" s="3"/>
      <c r="F54" s="3"/>
      <c r="G54" s="3"/>
      <c r="I54" s="5"/>
    </row>
    <row r="55" spans="1:14" hidden="1" x14ac:dyDescent="0.2">
      <c r="A55" s="69">
        <v>1</v>
      </c>
      <c r="B55" s="86"/>
      <c r="C55" s="69"/>
      <c r="D55" s="69"/>
      <c r="E55" s="69"/>
      <c r="F55" s="70"/>
      <c r="G55" s="70">
        <f>E55*F55</f>
        <v>0</v>
      </c>
      <c r="I55" s="5"/>
    </row>
    <row r="56" spans="1:14" hidden="1" x14ac:dyDescent="0.2">
      <c r="A56" s="54">
        <v>2</v>
      </c>
      <c r="B56" s="72"/>
      <c r="C56" s="54"/>
      <c r="F56" s="5"/>
      <c r="G56" s="5">
        <f>E56*F56</f>
        <v>0</v>
      </c>
      <c r="I56" s="5"/>
    </row>
    <row r="57" spans="1:14" hidden="1" x14ac:dyDescent="0.2">
      <c r="A57" s="69">
        <v>3</v>
      </c>
      <c r="B57" s="86"/>
      <c r="C57" s="69"/>
      <c r="D57" s="69"/>
      <c r="E57" s="69"/>
      <c r="F57" s="70"/>
      <c r="G57" s="70">
        <f t="shared" ref="G57:G58" si="4">E57*F57</f>
        <v>0</v>
      </c>
      <c r="I57" s="5"/>
    </row>
    <row r="58" spans="1:14" hidden="1" x14ac:dyDescent="0.2">
      <c r="A58" s="54">
        <v>4</v>
      </c>
      <c r="B58" s="72"/>
      <c r="C58" s="54"/>
      <c r="F58" s="5"/>
      <c r="G58" s="5">
        <f t="shared" si="4"/>
        <v>0</v>
      </c>
      <c r="I58" s="5"/>
    </row>
    <row r="59" spans="1:14" ht="3.95" hidden="1" customHeight="1" x14ac:dyDescent="0.2">
      <c r="A59" s="54"/>
      <c r="B59" s="72"/>
      <c r="C59" s="54"/>
      <c r="F59" s="5"/>
      <c r="G59" s="5"/>
      <c r="I59" s="5"/>
    </row>
    <row r="60" spans="1:14" ht="15" hidden="1" customHeight="1" x14ac:dyDescent="0.2">
      <c r="A60" s="289" t="s">
        <v>93</v>
      </c>
      <c r="B60" s="289"/>
      <c r="C60" s="289"/>
      <c r="D60" s="289"/>
      <c r="E60" s="289"/>
      <c r="F60" s="289"/>
      <c r="G60" s="122">
        <f>SUM(G55:G58)</f>
        <v>0</v>
      </c>
      <c r="I60" s="5"/>
    </row>
    <row r="61" spans="1:14" ht="15" customHeight="1" x14ac:dyDescent="0.2">
      <c r="A61" s="2"/>
      <c r="B61" s="2"/>
      <c r="C61" s="2"/>
      <c r="D61" s="3"/>
      <c r="E61" s="3"/>
      <c r="F61" s="2"/>
      <c r="G61" s="115"/>
      <c r="I61" s="5"/>
    </row>
    <row r="62" spans="1:14" ht="18" customHeight="1" x14ac:dyDescent="0.2">
      <c r="A62" s="289" t="s">
        <v>527</v>
      </c>
      <c r="B62" s="289"/>
      <c r="C62" s="289"/>
      <c r="D62" s="289"/>
      <c r="E62" s="289"/>
      <c r="F62" s="289"/>
      <c r="G62" s="122">
        <f>AVERAGE(G37,G24)</f>
        <v>18.133333333333333</v>
      </c>
      <c r="I62" s="5"/>
      <c r="L62" s="5">
        <f>G62*397</f>
        <v>7198.9333333333334</v>
      </c>
      <c r="N62" s="5">
        <f>L62+L49+L37+L24</f>
        <v>9745.6666666666661</v>
      </c>
    </row>
    <row r="63" spans="1:14" ht="6.95" customHeight="1" x14ac:dyDescent="0.2">
      <c r="A63" s="99"/>
      <c r="B63" s="99"/>
      <c r="C63" s="99"/>
      <c r="D63" s="94"/>
      <c r="E63" s="94"/>
      <c r="F63" s="99"/>
      <c r="G63" s="99"/>
      <c r="I63" s="5"/>
      <c r="N63" s="5">
        <f>N62*12</f>
        <v>116948</v>
      </c>
    </row>
    <row r="64" spans="1:14" ht="42" customHeight="1" x14ac:dyDescent="0.2">
      <c r="A64" s="212" t="s">
        <v>519</v>
      </c>
      <c r="B64" s="212"/>
      <c r="C64" s="212"/>
      <c r="D64" s="212"/>
      <c r="E64" s="212"/>
      <c r="F64" s="212"/>
      <c r="G64" s="212"/>
      <c r="I64" s="5"/>
    </row>
    <row r="65" spans="1:14" ht="5.0999999999999996" customHeight="1" x14ac:dyDescent="0.2">
      <c r="A65" s="212"/>
      <c r="B65" s="212"/>
      <c r="C65" s="212"/>
      <c r="D65" s="212"/>
      <c r="E65" s="212"/>
      <c r="F65" s="212"/>
      <c r="G65" s="212"/>
      <c r="I65" s="5"/>
    </row>
    <row r="66" spans="1:14" ht="24.95" customHeight="1" x14ac:dyDescent="0.2">
      <c r="A66" s="212" t="s">
        <v>520</v>
      </c>
      <c r="B66" s="212"/>
      <c r="C66" s="212"/>
      <c r="D66" s="212"/>
      <c r="E66" s="212"/>
      <c r="F66" s="212"/>
      <c r="G66" s="212"/>
      <c r="I66" s="5"/>
    </row>
    <row r="67" spans="1:14" ht="5.0999999999999996" customHeight="1" x14ac:dyDescent="0.2">
      <c r="A67" s="212"/>
      <c r="B67" s="212"/>
      <c r="C67" s="212"/>
      <c r="D67" s="212"/>
      <c r="E67" s="212"/>
      <c r="F67" s="212"/>
      <c r="G67" s="212"/>
      <c r="I67" s="5"/>
    </row>
    <row r="68" spans="1:14" ht="65.25" customHeight="1" x14ac:dyDescent="0.2">
      <c r="A68" s="212" t="s">
        <v>521</v>
      </c>
      <c r="B68" s="212"/>
      <c r="C68" s="212"/>
      <c r="D68" s="212"/>
      <c r="E68" s="212"/>
      <c r="F68" s="212"/>
      <c r="G68" s="212"/>
      <c r="I68" s="5"/>
    </row>
    <row r="69" spans="1:14" ht="5.0999999999999996" customHeight="1" x14ac:dyDescent="0.2">
      <c r="A69" s="212"/>
      <c r="B69" s="212"/>
      <c r="C69" s="212"/>
      <c r="D69" s="212"/>
      <c r="E69" s="212"/>
      <c r="F69" s="212"/>
      <c r="G69" s="212"/>
      <c r="I69" s="5"/>
    </row>
    <row r="70" spans="1:14" x14ac:dyDescent="0.2">
      <c r="A70" s="212"/>
      <c r="B70" s="212"/>
      <c r="C70" s="212"/>
      <c r="D70" s="212"/>
      <c r="E70" s="212"/>
      <c r="F70" s="212"/>
      <c r="G70" s="212"/>
      <c r="I70" s="5"/>
    </row>
    <row r="71" spans="1:14" x14ac:dyDescent="0.2">
      <c r="A71" s="178"/>
      <c r="B71" s="178"/>
      <c r="C71" s="178"/>
      <c r="D71" s="203"/>
      <c r="E71" s="203"/>
      <c r="F71" s="178"/>
      <c r="G71" s="178"/>
      <c r="I71" s="5"/>
    </row>
    <row r="72" spans="1:14" x14ac:dyDescent="0.2">
      <c r="A72" s="224" t="str">
        <f>DSC!A19</f>
        <v>Fortaleza/CE, 07 de março de 2025</v>
      </c>
      <c r="B72" s="224"/>
      <c r="C72" s="224"/>
      <c r="D72" s="224"/>
      <c r="E72" s="224"/>
      <c r="F72" s="224"/>
      <c r="G72" s="224"/>
      <c r="I72" s="5"/>
    </row>
    <row r="73" spans="1:14" x14ac:dyDescent="0.2">
      <c r="A73" s="54"/>
      <c r="B73" s="54"/>
      <c r="C73" s="54"/>
      <c r="F73" s="54"/>
      <c r="G73" s="54"/>
      <c r="I73" s="5"/>
    </row>
    <row r="74" spans="1:14" x14ac:dyDescent="0.2">
      <c r="A74" s="100"/>
      <c r="B74" s="100"/>
      <c r="C74" s="100"/>
      <c r="D74" s="204"/>
      <c r="E74" s="204"/>
      <c r="F74" s="100"/>
      <c r="G74" s="100"/>
      <c r="I74" s="5"/>
    </row>
    <row r="75" spans="1:14" x14ac:dyDescent="0.2">
      <c r="A75" s="100"/>
      <c r="B75" s="100"/>
      <c r="C75" s="100"/>
      <c r="D75" s="204"/>
      <c r="E75" s="204"/>
      <c r="F75" s="100"/>
      <c r="G75" s="100"/>
      <c r="I75" s="5"/>
    </row>
    <row r="76" spans="1:14" x14ac:dyDescent="0.2">
      <c r="A76" s="100"/>
      <c r="B76" s="100"/>
      <c r="C76" s="100"/>
      <c r="D76" s="204"/>
      <c r="E76" s="204"/>
      <c r="F76" s="100"/>
      <c r="G76" s="100"/>
      <c r="I76" s="5"/>
    </row>
    <row r="77" spans="1:14" x14ac:dyDescent="0.2">
      <c r="A77" s="100"/>
      <c r="B77" s="100"/>
      <c r="C77" s="100"/>
      <c r="D77" s="204"/>
      <c r="E77" s="204"/>
      <c r="F77" s="100"/>
      <c r="G77" s="100"/>
      <c r="I77" s="5"/>
    </row>
    <row r="78" spans="1:14" x14ac:dyDescent="0.2">
      <c r="A78" s="100"/>
      <c r="B78" s="100"/>
      <c r="C78" s="100"/>
      <c r="D78" s="204"/>
      <c r="E78" s="204"/>
      <c r="F78" s="100"/>
      <c r="G78" s="100"/>
      <c r="I78" s="5"/>
    </row>
    <row r="79" spans="1:14" x14ac:dyDescent="0.2">
      <c r="A79" s="100"/>
      <c r="B79" s="100"/>
      <c r="C79" s="100"/>
      <c r="D79" s="204"/>
      <c r="E79" s="204"/>
      <c r="F79" s="100"/>
      <c r="G79" s="100"/>
      <c r="I79" s="5"/>
    </row>
    <row r="80" spans="1:14" s="92" customFormat="1" ht="10.5" x14ac:dyDescent="0.2">
      <c r="A80" s="237" t="str">
        <f>DSC!A28</f>
        <v>AGRADA CONSTRUÇÕES E SERVIÇOS LTDA - CNPJ 12.290.912/0001-24</v>
      </c>
      <c r="B80" s="237"/>
      <c r="C80" s="237"/>
      <c r="D80" s="237"/>
      <c r="E80" s="237"/>
      <c r="F80" s="237"/>
      <c r="G80" s="237"/>
      <c r="I80" s="101"/>
      <c r="L80" s="101"/>
      <c r="M80" s="101"/>
      <c r="N80" s="101"/>
    </row>
    <row r="81" spans="1:14" s="92" customFormat="1" ht="10.5" x14ac:dyDescent="0.2">
      <c r="A81" s="239" t="str">
        <f>DSC!A29</f>
        <v>Hubiraci de Oliveira Mendes - Representante Legal</v>
      </c>
      <c r="B81" s="239"/>
      <c r="C81" s="239"/>
      <c r="D81" s="239"/>
      <c r="E81" s="239"/>
      <c r="F81" s="239"/>
      <c r="G81" s="239"/>
      <c r="I81" s="101"/>
      <c r="L81" s="101"/>
      <c r="M81" s="101"/>
      <c r="N81" s="101"/>
    </row>
    <row r="82" spans="1:14" s="92" customFormat="1" ht="10.5" x14ac:dyDescent="0.2">
      <c r="A82" s="233" t="str">
        <f>DSC!A30</f>
        <v>CPF 371.624.111-34 / 933.735 SSPDS-DF</v>
      </c>
      <c r="B82" s="233"/>
      <c r="C82" s="233"/>
      <c r="D82" s="233"/>
      <c r="E82" s="233"/>
      <c r="F82" s="233"/>
      <c r="G82" s="233"/>
      <c r="I82" s="101"/>
      <c r="L82" s="101"/>
      <c r="M82" s="101"/>
      <c r="N82" s="101"/>
    </row>
    <row r="83" spans="1:14" s="54" customFormat="1" x14ac:dyDescent="0.2">
      <c r="L83" s="5"/>
      <c r="M83" s="5"/>
      <c r="N83" s="5"/>
    </row>
  </sheetData>
  <mergeCells count="33">
    <mergeCell ref="A6:G6"/>
    <mergeCell ref="A11:G11"/>
    <mergeCell ref="A9:G9"/>
    <mergeCell ref="A24:F24"/>
    <mergeCell ref="A23:F23"/>
    <mergeCell ref="A7:G7"/>
    <mergeCell ref="D13:E13"/>
    <mergeCell ref="A1:G1"/>
    <mergeCell ref="A2:G2"/>
    <mergeCell ref="A3:G3"/>
    <mergeCell ref="A4:G4"/>
    <mergeCell ref="A5:G5"/>
    <mergeCell ref="A26:G26"/>
    <mergeCell ref="A36:F36"/>
    <mergeCell ref="A65:G65"/>
    <mergeCell ref="A66:G66"/>
    <mergeCell ref="A37:F37"/>
    <mergeCell ref="A39:G39"/>
    <mergeCell ref="A48:F48"/>
    <mergeCell ref="A49:F49"/>
    <mergeCell ref="A51:G51"/>
    <mergeCell ref="D28:E28"/>
    <mergeCell ref="A67:G67"/>
    <mergeCell ref="A68:G68"/>
    <mergeCell ref="A60:F60"/>
    <mergeCell ref="A62:F62"/>
    <mergeCell ref="A64:G64"/>
    <mergeCell ref="A80:G80"/>
    <mergeCell ref="A81:G81"/>
    <mergeCell ref="A82:G82"/>
    <mergeCell ref="A69:G69"/>
    <mergeCell ref="A70:G70"/>
    <mergeCell ref="A72:G72"/>
  </mergeCells>
  <printOptions horizontalCentered="1"/>
  <pageMargins left="0.51181102362204722" right="0.51181102362204722" top="1.1811023622047245" bottom="0.78740157480314965" header="0.31496062992125984" footer="0.31496062992125984"/>
  <pageSetup paperSize="9" orientation="portrait" r:id="rId1"/>
  <headerFooter scaleWithDoc="0" alignWithMargins="0">
    <oddHeader>&amp;L&amp;G&amp;R&amp;G</oddHeader>
    <oddFooter>&amp;L&amp;G&amp;C&amp;"Berlin Sans FB,Normal"&amp;9&amp;K00+000CNPJ 12.290.912/0001-24
Rua do Rosário, nº 77, Sala 203 – Centro - Fortaleza/CE. CEP: 60055-090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30"/>
  <sheetViews>
    <sheetView showGridLines="0" view="pageBreakPreview" topLeftCell="A7" zoomScaleNormal="100" zoomScaleSheetLayoutView="100" workbookViewId="0">
      <selection activeCell="A46" sqref="A46:F46"/>
    </sheetView>
  </sheetViews>
  <sheetFormatPr defaultRowHeight="12.75" x14ac:dyDescent="0.2"/>
  <cols>
    <col min="1" max="1" width="4.7109375" style="53" bestFit="1" customWidth="1"/>
    <col min="2" max="2" width="19.5703125" style="53" bestFit="1" customWidth="1"/>
    <col min="3" max="3" width="8.140625" style="53" bestFit="1" customWidth="1"/>
    <col min="4" max="4" width="8.7109375" style="52" bestFit="1" customWidth="1"/>
    <col min="5" max="5" width="11.140625" style="52" bestFit="1" customWidth="1"/>
    <col min="6" max="6" width="12.28515625" style="55" bestFit="1" customWidth="1"/>
    <col min="7" max="7" width="2.7109375" style="52" customWidth="1"/>
    <col min="8" max="8" width="12.28515625" style="53" hidden="1" customWidth="1"/>
    <col min="9" max="9" width="2.7109375" style="53" hidden="1" customWidth="1"/>
    <col min="10" max="10" width="12.42578125" style="53" hidden="1" customWidth="1"/>
    <col min="11" max="11" width="2.7109375" style="52" hidden="1" customWidth="1"/>
    <col min="12" max="12" width="12.28515625" style="52" hidden="1" customWidth="1"/>
    <col min="13" max="13" width="11.28515625" style="52" bestFit="1" customWidth="1"/>
    <col min="14" max="16384" width="9.140625" style="52"/>
  </cols>
  <sheetData>
    <row r="1" spans="1:10" x14ac:dyDescent="0.2">
      <c r="A1" s="207" t="str">
        <f>DSC!A1</f>
        <v>AO</v>
      </c>
      <c r="B1" s="207"/>
      <c r="C1" s="207"/>
      <c r="D1" s="207"/>
      <c r="E1" s="207"/>
      <c r="F1" s="207"/>
    </row>
    <row r="2" spans="1:10" x14ac:dyDescent="0.2">
      <c r="A2" s="207" t="str">
        <f>DSC!A2</f>
        <v>SENADO FEDERAL</v>
      </c>
      <c r="B2" s="207"/>
      <c r="C2" s="207"/>
      <c r="D2" s="207"/>
      <c r="E2" s="207"/>
      <c r="F2" s="207"/>
    </row>
    <row r="3" spans="1:10" x14ac:dyDescent="0.2">
      <c r="A3" s="207" t="str">
        <f>DSC!A3</f>
        <v>COORDENAÇÃO DE PROCESSAMENTO EXTERNO DE LICITAÇÕES</v>
      </c>
      <c r="B3" s="207"/>
      <c r="C3" s="207"/>
      <c r="D3" s="207"/>
      <c r="E3" s="207"/>
      <c r="F3" s="207"/>
    </row>
    <row r="4" spans="1:10" x14ac:dyDescent="0.2">
      <c r="A4" s="212" t="str">
        <f>DSC!A4</f>
        <v>Via N2 | Senado Federal | Bloco 16 | 1º Pav. | COPEL | Brasília-DF</v>
      </c>
      <c r="B4" s="212"/>
      <c r="C4" s="212"/>
      <c r="D4" s="212"/>
      <c r="E4" s="212"/>
      <c r="F4" s="212"/>
    </row>
    <row r="5" spans="1:10" x14ac:dyDescent="0.2">
      <c r="A5" s="282"/>
      <c r="B5" s="282"/>
      <c r="C5" s="282"/>
      <c r="D5" s="282"/>
      <c r="E5" s="177"/>
    </row>
    <row r="6" spans="1:10" x14ac:dyDescent="0.2">
      <c r="A6" s="207" t="str">
        <f>DSC!A6</f>
        <v>PREGÃO ELETRÔNICO Nº 90005/2025</v>
      </c>
      <c r="B6" s="207"/>
      <c r="C6" s="207"/>
      <c r="D6" s="207"/>
      <c r="E6" s="207"/>
      <c r="F6" s="207"/>
    </row>
    <row r="7" spans="1:10" x14ac:dyDescent="0.2">
      <c r="A7" s="207" t="str">
        <f>DSC!A7</f>
        <v>PROCESSO Nº 00200.009446/2024-29</v>
      </c>
      <c r="B7" s="207"/>
      <c r="C7" s="207"/>
      <c r="D7" s="207"/>
      <c r="E7" s="207"/>
      <c r="F7" s="207"/>
    </row>
    <row r="9" spans="1:10" ht="24.95" customHeight="1" x14ac:dyDescent="0.2">
      <c r="A9" s="234" t="s">
        <v>95</v>
      </c>
      <c r="B9" s="234"/>
      <c r="C9" s="234"/>
      <c r="D9" s="234"/>
      <c r="E9" s="234"/>
      <c r="F9" s="234"/>
    </row>
    <row r="11" spans="1:10" ht="39.950000000000003" customHeight="1" x14ac:dyDescent="0.2">
      <c r="A11" s="71" t="s">
        <v>76</v>
      </c>
      <c r="B11" s="65" t="str">
        <f>PRP!B29</f>
        <v>CATEGORIA</v>
      </c>
      <c r="C11" s="65" t="str">
        <f>PRP!C29</f>
        <v>CARGA HORÁRIA</v>
      </c>
      <c r="D11" s="65" t="str">
        <f>PRP!D29</f>
        <v>TOTAL FUNCION.</v>
      </c>
      <c r="E11" s="65" t="str">
        <f>PRP!E29</f>
        <v>VALOR UNIT. MENSAL (R$)</v>
      </c>
      <c r="F11" s="65" t="str">
        <f>PRP!F29</f>
        <v>VALOR TOTAL MENSAL (R$)</v>
      </c>
      <c r="H11" s="162" t="s">
        <v>457</v>
      </c>
      <c r="J11" s="162" t="s">
        <v>458</v>
      </c>
    </row>
    <row r="12" spans="1:10" ht="6.95" customHeight="1" x14ac:dyDescent="0.2">
      <c r="A12" s="67"/>
      <c r="B12" s="67"/>
      <c r="C12" s="67"/>
      <c r="D12" s="67"/>
      <c r="E12" s="67"/>
      <c r="H12" s="163"/>
      <c r="J12" s="163"/>
    </row>
    <row r="13" spans="1:10" ht="20.100000000000001" customHeight="1" x14ac:dyDescent="0.2">
      <c r="A13" s="54" t="str">
        <f>PRP!A30</f>
        <v>1.1</v>
      </c>
      <c r="B13" s="54" t="str">
        <f>PRP!B30</f>
        <v>Encarregado Geral</v>
      </c>
      <c r="C13" s="54" t="str">
        <f>PRP!C30</f>
        <v>40h Sem</v>
      </c>
      <c r="D13" s="54">
        <f>PRP!D30</f>
        <v>1</v>
      </c>
      <c r="E13" s="5">
        <f>PRP!E30</f>
        <v>15818.78</v>
      </c>
      <c r="F13" s="5">
        <f>PRP!F30</f>
        <v>15818.78</v>
      </c>
      <c r="H13" s="164">
        <v>35175371.039999999</v>
      </c>
      <c r="J13" s="164">
        <f>H13-F13</f>
        <v>35159552.259999998</v>
      </c>
    </row>
    <row r="14" spans="1:10" ht="20.100000000000001" customHeight="1" x14ac:dyDescent="0.2">
      <c r="A14" s="172" t="str">
        <f>PRP!A31</f>
        <v>1.2</v>
      </c>
      <c r="B14" s="172" t="str">
        <f>PRP!B31</f>
        <v>Apoio Administrativo I</v>
      </c>
      <c r="C14" s="172" t="str">
        <f>PRP!C31</f>
        <v>30h Sem</v>
      </c>
      <c r="D14" s="172">
        <f>PRP!D31</f>
        <v>141</v>
      </c>
      <c r="E14" s="173">
        <f>PRP!E31</f>
        <v>6825.47</v>
      </c>
      <c r="F14" s="173">
        <f>PRP!F31</f>
        <v>962391.27</v>
      </c>
      <c r="H14" s="164"/>
      <c r="J14" s="164"/>
    </row>
    <row r="15" spans="1:10" ht="20.100000000000001" customHeight="1" x14ac:dyDescent="0.2">
      <c r="A15" s="54" t="str">
        <f>PRP!A32</f>
        <v>1.3</v>
      </c>
      <c r="B15" s="54" t="str">
        <f>PRP!B32</f>
        <v>Apoio Administrativo II</v>
      </c>
      <c r="C15" s="54" t="str">
        <f>PRP!C32</f>
        <v>40h Sem</v>
      </c>
      <c r="D15" s="54">
        <f>PRP!D32</f>
        <v>62</v>
      </c>
      <c r="E15" s="5">
        <f>PRP!E32</f>
        <v>9069.4500000000007</v>
      </c>
      <c r="F15" s="5">
        <f>PRP!F32</f>
        <v>562305.9</v>
      </c>
      <c r="H15" s="164"/>
      <c r="I15" s="190"/>
      <c r="J15" s="164"/>
    </row>
    <row r="16" spans="1:10" ht="6.95" customHeight="1" x14ac:dyDescent="0.2">
      <c r="D16" s="55"/>
      <c r="E16" s="55"/>
      <c r="H16" s="184">
        <v>15204424.800000001</v>
      </c>
      <c r="I16" s="196">
        <f>1-(H17/H16)</f>
        <v>0.10014274265738754</v>
      </c>
      <c r="J16" s="164"/>
    </row>
    <row r="17" spans="1:13" ht="20.100000000000001" customHeight="1" x14ac:dyDescent="0.2">
      <c r="A17" s="218" t="s">
        <v>90</v>
      </c>
      <c r="B17" s="218"/>
      <c r="C17" s="218"/>
      <c r="D17" s="218"/>
      <c r="E17" s="218"/>
      <c r="F17" s="64">
        <f>PRP!F33</f>
        <v>1540515.95</v>
      </c>
      <c r="H17" s="185">
        <v>13681812</v>
      </c>
      <c r="I17" s="197"/>
      <c r="J17" s="165" t="e">
        <f>SUM(J13,#REF!)</f>
        <v>#REF!</v>
      </c>
      <c r="L17" s="166" t="e">
        <f>J17/H17</f>
        <v>#REF!</v>
      </c>
      <c r="M17" s="61">
        <f>SUM(F13:F15)</f>
        <v>1540515.9500000002</v>
      </c>
    </row>
    <row r="18" spans="1:13" ht="20.100000000000001" customHeight="1" x14ac:dyDescent="0.2">
      <c r="A18" s="218" t="s">
        <v>208</v>
      </c>
      <c r="B18" s="218"/>
      <c r="C18" s="218"/>
      <c r="D18" s="218"/>
      <c r="E18" s="218"/>
      <c r="F18" s="64">
        <f>PRP!F34</f>
        <v>18486191.399999999</v>
      </c>
      <c r="H18" s="186"/>
      <c r="I18" s="196"/>
    </row>
    <row r="19" spans="1:13" x14ac:dyDescent="0.2">
      <c r="H19" s="186"/>
      <c r="I19" s="196"/>
      <c r="J19" s="89">
        <v>34170293.899999999</v>
      </c>
      <c r="K19" s="61"/>
      <c r="L19" s="61">
        <v>32972934.120000001</v>
      </c>
    </row>
    <row r="20" spans="1:13" x14ac:dyDescent="0.2">
      <c r="A20" s="224" t="str">
        <f>DSC!A19</f>
        <v>Fortaleza/CE, 07 de março de 2025</v>
      </c>
      <c r="B20" s="224"/>
      <c r="C20" s="224"/>
      <c r="D20" s="224"/>
      <c r="E20" s="224"/>
      <c r="F20" s="224"/>
      <c r="H20" s="186"/>
      <c r="I20" s="196"/>
      <c r="J20" s="53" t="s">
        <v>462</v>
      </c>
      <c r="L20" s="61">
        <f>J19-L19</f>
        <v>1197359.7799999975</v>
      </c>
    </row>
    <row r="21" spans="1:13" x14ac:dyDescent="0.2">
      <c r="H21" s="186"/>
      <c r="I21" s="196"/>
      <c r="L21" s="61">
        <f>L20/12</f>
        <v>99779.981666666456</v>
      </c>
    </row>
    <row r="22" spans="1:13" x14ac:dyDescent="0.2">
      <c r="H22" s="186"/>
      <c r="I22" s="196"/>
    </row>
    <row r="23" spans="1:13" x14ac:dyDescent="0.2">
      <c r="H23" s="186"/>
      <c r="I23" s="196"/>
    </row>
    <row r="24" spans="1:13" x14ac:dyDescent="0.2">
      <c r="H24" s="186"/>
      <c r="I24" s="190"/>
    </row>
    <row r="25" spans="1:13" x14ac:dyDescent="0.2">
      <c r="H25" s="186"/>
      <c r="I25" s="190"/>
    </row>
    <row r="26" spans="1:13" x14ac:dyDescent="0.2">
      <c r="H26" s="186"/>
      <c r="I26" s="190"/>
    </row>
    <row r="27" spans="1:13" x14ac:dyDescent="0.2">
      <c r="H27" s="186"/>
      <c r="I27" s="190"/>
    </row>
    <row r="28" spans="1:13" s="73" customFormat="1" ht="10.5" x14ac:dyDescent="0.2">
      <c r="A28" s="237" t="str">
        <f>DSC!A28</f>
        <v>AGRADA CONSTRUÇÕES E SERVIÇOS LTDA - CNPJ 12.290.912/0001-24</v>
      </c>
      <c r="B28" s="237"/>
      <c r="C28" s="237"/>
      <c r="D28" s="237"/>
      <c r="E28" s="237"/>
      <c r="F28" s="237"/>
      <c r="H28" s="136"/>
      <c r="I28" s="191"/>
      <c r="J28" s="136"/>
    </row>
    <row r="29" spans="1:13" s="73" customFormat="1" ht="10.5" x14ac:dyDescent="0.2">
      <c r="A29" s="239" t="str">
        <f>DSC!A29</f>
        <v>Hubiraci de Oliveira Mendes - Representante Legal</v>
      </c>
      <c r="B29" s="239"/>
      <c r="C29" s="239"/>
      <c r="D29" s="239"/>
      <c r="E29" s="239"/>
      <c r="F29" s="239"/>
      <c r="H29" s="136"/>
      <c r="I29" s="136"/>
      <c r="J29" s="136"/>
    </row>
    <row r="30" spans="1:13" s="73" customFormat="1" ht="10.5" x14ac:dyDescent="0.2">
      <c r="A30" s="233" t="str">
        <f>DSC!A30</f>
        <v>CPF 371.624.111-34 / 933.735 SSPDS-DF</v>
      </c>
      <c r="B30" s="233"/>
      <c r="C30" s="233"/>
      <c r="D30" s="233"/>
      <c r="E30" s="233"/>
      <c r="F30" s="233"/>
      <c r="H30" s="136"/>
      <c r="I30" s="136"/>
      <c r="J30" s="136"/>
    </row>
  </sheetData>
  <mergeCells count="14">
    <mergeCell ref="A2:F2"/>
    <mergeCell ref="A1:F1"/>
    <mergeCell ref="A5:D5"/>
    <mergeCell ref="A9:F9"/>
    <mergeCell ref="A7:F7"/>
    <mergeCell ref="A6:F6"/>
    <mergeCell ref="A4:F4"/>
    <mergeCell ref="A3:F3"/>
    <mergeCell ref="A18:E18"/>
    <mergeCell ref="A17:E17"/>
    <mergeCell ref="A30:F30"/>
    <mergeCell ref="A29:F29"/>
    <mergeCell ref="A28:F28"/>
    <mergeCell ref="A20:F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portrait" r:id="rId1"/>
  <headerFooter scaleWithDoc="0" alignWithMargins="0">
    <oddHeader>&amp;L&amp;G&amp;R&amp;G</oddHeader>
    <oddFooter>&amp;L&amp;G&amp;C&amp;"Berlin Sans FB,Normal"&amp;9&amp;K00+000CNPJ 12.290.912/0001-24
Rua do Rosário, nº 77, Sala 203 – Centro - Fortaleza/CE. CEP: 60055-090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2"/>
  <sheetViews>
    <sheetView showGridLines="0" view="pageBreakPreview" topLeftCell="A6" zoomScale="115" zoomScaleNormal="100" zoomScaleSheetLayoutView="115" workbookViewId="0">
      <selection activeCell="T20" sqref="T20"/>
    </sheetView>
  </sheetViews>
  <sheetFormatPr defaultRowHeight="12.75" x14ac:dyDescent="0.2"/>
  <cols>
    <col min="1" max="1" width="4.7109375" style="54" bestFit="1" customWidth="1"/>
    <col min="2" max="2" width="9.5703125" style="54" customWidth="1"/>
    <col min="3" max="3" width="27.7109375" style="54" customWidth="1"/>
    <col min="4" max="4" width="10.7109375" style="54" customWidth="1"/>
    <col min="5" max="5" width="20.140625" style="1" bestFit="1" customWidth="1"/>
    <col min="6" max="6" width="16.7109375" style="1" customWidth="1"/>
    <col min="7" max="7" width="11.85546875" style="1" customWidth="1"/>
    <col min="8" max="8" width="14.28515625" style="1" hidden="1" customWidth="1"/>
    <col min="9" max="9" width="13.5703125" style="5" hidden="1" customWidth="1"/>
    <col min="10" max="10" width="2.7109375" style="1" customWidth="1"/>
    <col min="11" max="11" width="8.85546875" style="5" hidden="1" customWidth="1"/>
    <col min="12" max="12" width="9.85546875" style="5" hidden="1" customWidth="1"/>
    <col min="13" max="13" width="8.85546875" style="5" hidden="1" customWidth="1"/>
    <col min="14" max="14" width="11.28515625" style="5" hidden="1" customWidth="1"/>
    <col min="15" max="15" width="2.7109375" style="1" hidden="1" customWidth="1"/>
    <col min="16" max="16" width="9.85546875" style="54" hidden="1" customWidth="1"/>
    <col min="17" max="17" width="8.85546875" style="1" hidden="1" customWidth="1"/>
    <col min="18" max="16384" width="9.140625" style="1"/>
  </cols>
  <sheetData>
    <row r="1" spans="1:17" x14ac:dyDescent="0.2">
      <c r="A1" s="240" t="s">
        <v>96</v>
      </c>
      <c r="B1" s="240"/>
      <c r="C1" s="240"/>
      <c r="D1" s="240"/>
      <c r="E1" s="240"/>
      <c r="F1" s="240"/>
      <c r="G1" s="240"/>
      <c r="H1" s="240"/>
      <c r="I1" s="240"/>
    </row>
    <row r="2" spans="1:17" x14ac:dyDescent="0.2">
      <c r="A2" s="240" t="s">
        <v>97</v>
      </c>
      <c r="B2" s="240"/>
      <c r="C2" s="240"/>
      <c r="D2" s="240"/>
      <c r="E2" s="240"/>
      <c r="F2" s="240"/>
      <c r="G2" s="240"/>
      <c r="H2" s="240"/>
      <c r="I2" s="240"/>
    </row>
    <row r="3" spans="1:17" x14ac:dyDescent="0.2">
      <c r="A3" s="240" t="s">
        <v>330</v>
      </c>
      <c r="B3" s="240"/>
      <c r="C3" s="240"/>
      <c r="D3" s="240"/>
      <c r="E3" s="240"/>
      <c r="F3" s="240"/>
      <c r="G3" s="240"/>
      <c r="H3" s="240"/>
      <c r="I3" s="240"/>
    </row>
    <row r="4" spans="1:17" x14ac:dyDescent="0.2">
      <c r="A4" s="241" t="s">
        <v>331</v>
      </c>
      <c r="B4" s="241"/>
      <c r="C4" s="241"/>
      <c r="D4" s="241"/>
      <c r="E4" s="241"/>
      <c r="F4" s="241"/>
      <c r="G4" s="241"/>
      <c r="H4" s="241"/>
      <c r="I4" s="241"/>
    </row>
    <row r="5" spans="1:17" ht="6.95" customHeight="1" x14ac:dyDescent="0.2"/>
    <row r="6" spans="1:17" x14ac:dyDescent="0.2">
      <c r="A6" s="240" t="s">
        <v>494</v>
      </c>
      <c r="B6" s="240"/>
      <c r="C6" s="240"/>
      <c r="D6" s="240"/>
      <c r="E6" s="240"/>
      <c r="F6" s="240"/>
      <c r="G6" s="240"/>
      <c r="H6" s="240"/>
      <c r="I6" s="240"/>
    </row>
    <row r="7" spans="1:17" x14ac:dyDescent="0.2">
      <c r="A7" s="240" t="s">
        <v>495</v>
      </c>
      <c r="B7" s="240"/>
      <c r="C7" s="240"/>
      <c r="D7" s="240"/>
      <c r="E7" s="240"/>
      <c r="F7" s="240"/>
      <c r="G7" s="240"/>
      <c r="H7" s="240"/>
      <c r="I7" s="240"/>
    </row>
    <row r="9" spans="1:17" ht="24.95" customHeight="1" x14ac:dyDescent="0.2">
      <c r="A9" s="234" t="s">
        <v>79</v>
      </c>
      <c r="B9" s="234"/>
      <c r="C9" s="234"/>
      <c r="D9" s="234"/>
      <c r="E9" s="234"/>
      <c r="F9" s="234"/>
      <c r="G9" s="234"/>
      <c r="H9" s="234"/>
      <c r="I9" s="234"/>
      <c r="K9" s="223" t="s">
        <v>455</v>
      </c>
      <c r="L9" s="223"/>
      <c r="M9" s="223"/>
      <c r="N9" s="223"/>
      <c r="O9" s="152"/>
      <c r="P9" s="227" t="s">
        <v>456</v>
      </c>
      <c r="Q9" s="227"/>
    </row>
    <row r="11" spans="1:17" ht="30" customHeight="1" x14ac:dyDescent="0.2">
      <c r="A11" s="65" t="s">
        <v>76</v>
      </c>
      <c r="B11" s="65" t="s">
        <v>464</v>
      </c>
      <c r="C11" s="65" t="s">
        <v>72</v>
      </c>
      <c r="D11" s="65" t="s">
        <v>71</v>
      </c>
      <c r="E11" s="65" t="s">
        <v>74</v>
      </c>
      <c r="F11" s="66" t="s">
        <v>75</v>
      </c>
      <c r="G11" s="65" t="s">
        <v>212</v>
      </c>
      <c r="H11" s="65" t="s">
        <v>214</v>
      </c>
      <c r="I11" s="65" t="s">
        <v>213</v>
      </c>
      <c r="K11" s="223" t="s">
        <v>453</v>
      </c>
      <c r="L11" s="231"/>
      <c r="M11" s="223" t="s">
        <v>454</v>
      </c>
      <c r="N11" s="223"/>
      <c r="O11" s="3"/>
      <c r="P11" s="26" t="s">
        <v>453</v>
      </c>
      <c r="Q11" s="26" t="s">
        <v>454</v>
      </c>
    </row>
    <row r="12" spans="1:17" ht="6.95" customHeight="1" x14ac:dyDescent="0.2">
      <c r="A12" s="94"/>
      <c r="B12" s="94"/>
      <c r="C12" s="94"/>
      <c r="D12" s="94"/>
      <c r="E12" s="94"/>
      <c r="F12" s="94"/>
      <c r="G12" s="94"/>
      <c r="H12" s="94"/>
      <c r="I12" s="94"/>
      <c r="K12" s="230"/>
      <c r="L12" s="230"/>
      <c r="M12" s="230"/>
      <c r="N12" s="230"/>
    </row>
    <row r="13" spans="1:17" s="96" customFormat="1" ht="42" customHeight="1" x14ac:dyDescent="0.2">
      <c r="A13" s="91" t="s">
        <v>215</v>
      </c>
      <c r="B13" s="91">
        <v>25623</v>
      </c>
      <c r="C13" s="91" t="s">
        <v>487</v>
      </c>
      <c r="D13" s="91">
        <v>1</v>
      </c>
      <c r="E13" s="91" t="s">
        <v>490</v>
      </c>
      <c r="F13" s="170">
        <v>7963.52</v>
      </c>
      <c r="G13" s="91" t="s">
        <v>491</v>
      </c>
      <c r="H13" s="91" t="s">
        <v>78</v>
      </c>
      <c r="I13" s="91" t="s">
        <v>78</v>
      </c>
      <c r="K13" s="150">
        <f>(44.07*D13)</f>
        <v>44.07</v>
      </c>
      <c r="L13" s="150">
        <f>K13*22</f>
        <v>969.54</v>
      </c>
      <c r="M13" s="151" t="s">
        <v>78</v>
      </c>
      <c r="N13" s="150" t="s">
        <v>78</v>
      </c>
      <c r="O13" s="97"/>
      <c r="P13" s="150" t="s">
        <v>78</v>
      </c>
      <c r="Q13" s="150" t="s">
        <v>78</v>
      </c>
    </row>
    <row r="14" spans="1:17" s="96" customFormat="1" ht="42" customHeight="1" x14ac:dyDescent="0.2">
      <c r="A14" s="93" t="s">
        <v>216</v>
      </c>
      <c r="B14" s="93">
        <f>B13</f>
        <v>25623</v>
      </c>
      <c r="C14" s="93" t="s">
        <v>488</v>
      </c>
      <c r="D14" s="93">
        <v>141</v>
      </c>
      <c r="E14" s="93" t="s">
        <v>492</v>
      </c>
      <c r="F14" s="171">
        <v>3053.9</v>
      </c>
      <c r="G14" s="179" t="s">
        <v>491</v>
      </c>
      <c r="H14" s="93" t="s">
        <v>78</v>
      </c>
      <c r="I14" s="93" t="s">
        <v>78</v>
      </c>
      <c r="K14" s="168">
        <f>(44.07*D14)</f>
        <v>6213.87</v>
      </c>
      <c r="L14" s="168">
        <f>K14*26</f>
        <v>161560.62</v>
      </c>
      <c r="M14" s="169">
        <f>'2'!D33*D14</f>
        <v>6735.5700000000006</v>
      </c>
      <c r="N14" s="150">
        <f>M14*26</f>
        <v>175124.82</v>
      </c>
      <c r="O14" s="97"/>
      <c r="P14" s="150">
        <f>K14*49</f>
        <v>304479.63</v>
      </c>
      <c r="Q14" s="150">
        <f>(('2'!D33/26)*49)*'2'!C105</f>
        <v>12693.958846153848</v>
      </c>
    </row>
    <row r="15" spans="1:17" s="96" customFormat="1" ht="42" customHeight="1" x14ac:dyDescent="0.2">
      <c r="A15" s="91" t="s">
        <v>217</v>
      </c>
      <c r="B15" s="91">
        <f>B13</f>
        <v>25623</v>
      </c>
      <c r="C15" s="91" t="s">
        <v>489</v>
      </c>
      <c r="D15" s="91">
        <v>62</v>
      </c>
      <c r="E15" s="91" t="s">
        <v>493</v>
      </c>
      <c r="F15" s="170">
        <v>4306.1899999999996</v>
      </c>
      <c r="G15" s="91" t="s">
        <v>491</v>
      </c>
      <c r="H15" s="95" t="s">
        <v>78</v>
      </c>
      <c r="I15" s="195" t="s">
        <v>78</v>
      </c>
      <c r="K15" s="150">
        <f>(44.07*D15)</f>
        <v>2732.34</v>
      </c>
      <c r="L15" s="150">
        <f>K15*26</f>
        <v>71040.84</v>
      </c>
      <c r="M15" s="151">
        <f>'3'!D33*DSC!D15</f>
        <v>0</v>
      </c>
      <c r="N15" s="150">
        <f>M15*26</f>
        <v>0</v>
      </c>
      <c r="O15" s="97"/>
      <c r="P15" s="150">
        <f>K15*49</f>
        <v>133884.66</v>
      </c>
      <c r="Q15" s="150">
        <f>(('3'!D33/26)*49)*'3'!C105</f>
        <v>0</v>
      </c>
    </row>
    <row r="16" spans="1:17" s="96" customFormat="1" ht="12.75" hidden="1" customHeight="1" x14ac:dyDescent="0.2">
      <c r="A16" s="235"/>
      <c r="B16" s="93"/>
      <c r="C16" s="235"/>
      <c r="D16" s="235"/>
      <c r="E16" s="235"/>
      <c r="F16" s="236"/>
      <c r="G16" s="235"/>
      <c r="H16" s="236">
        <v>15204424.800000001</v>
      </c>
      <c r="I16" s="242">
        <f>1-(H17/H16)</f>
        <v>1</v>
      </c>
      <c r="K16" s="228"/>
      <c r="L16" s="228"/>
      <c r="M16" s="232"/>
      <c r="N16" s="228"/>
      <c r="O16" s="229"/>
      <c r="P16" s="228"/>
      <c r="Q16" s="228"/>
    </row>
    <row r="17" spans="1:17" s="96" customFormat="1" ht="12.75" hidden="1" customHeight="1" x14ac:dyDescent="0.2">
      <c r="A17" s="235"/>
      <c r="B17" s="93"/>
      <c r="C17" s="235"/>
      <c r="D17" s="235"/>
      <c r="E17" s="235"/>
      <c r="F17" s="236"/>
      <c r="G17" s="235"/>
      <c r="H17" s="236"/>
      <c r="I17" s="242"/>
      <c r="K17" s="228"/>
      <c r="L17" s="228"/>
      <c r="M17" s="232"/>
      <c r="N17" s="228"/>
      <c r="O17" s="229"/>
      <c r="P17" s="228"/>
      <c r="Q17" s="228"/>
    </row>
    <row r="18" spans="1:17" x14ac:dyDescent="0.2">
      <c r="H18" s="31"/>
      <c r="I18" s="4"/>
    </row>
    <row r="19" spans="1:17" x14ac:dyDescent="0.2">
      <c r="A19" s="224" t="s">
        <v>532</v>
      </c>
      <c r="B19" s="224"/>
      <c r="C19" s="224"/>
      <c r="D19" s="224"/>
      <c r="E19" s="224"/>
      <c r="F19" s="224"/>
      <c r="G19" s="224"/>
      <c r="H19" s="225"/>
      <c r="I19" s="226"/>
      <c r="K19" s="223" t="e">
        <f>SUM(L13,L14,L15,#REF!,#REF!,#REF!,#REF!)</f>
        <v>#REF!</v>
      </c>
      <c r="L19" s="223"/>
      <c r="M19" s="223" t="e">
        <f>SUM(M13,M14,M15,#REF!,#REF!,#REF!,#REF!)</f>
        <v>#REF!</v>
      </c>
      <c r="N19" s="223"/>
      <c r="P19" s="17">
        <f>SUM(P13:P17)</f>
        <v>438364.29000000004</v>
      </c>
      <c r="Q19" s="17">
        <f>SUM(Q13:Q17)</f>
        <v>12693.958846153848</v>
      </c>
    </row>
    <row r="20" spans="1:17" x14ac:dyDescent="0.2">
      <c r="H20" s="31"/>
      <c r="I20" s="4"/>
    </row>
    <row r="21" spans="1:17" x14ac:dyDescent="0.2">
      <c r="H21" s="31"/>
      <c r="I21" s="4"/>
      <c r="L21" s="223" t="e">
        <f>SUM(#REF!,#REF!)</f>
        <v>#REF!</v>
      </c>
      <c r="M21" s="223"/>
      <c r="N21" s="223"/>
      <c r="O21" s="223"/>
      <c r="P21" s="223"/>
    </row>
    <row r="22" spans="1:17" x14ac:dyDescent="0.2">
      <c r="H22" s="31"/>
      <c r="I22" s="4"/>
    </row>
    <row r="23" spans="1:17" x14ac:dyDescent="0.2">
      <c r="H23" s="31"/>
      <c r="I23" s="4"/>
    </row>
    <row r="24" spans="1:17" x14ac:dyDescent="0.2">
      <c r="H24" s="31"/>
      <c r="I24" s="192"/>
    </row>
    <row r="25" spans="1:17" x14ac:dyDescent="0.2">
      <c r="H25" s="31"/>
      <c r="I25" s="192"/>
    </row>
    <row r="26" spans="1:17" x14ac:dyDescent="0.2">
      <c r="H26" s="31"/>
      <c r="I26" s="192"/>
    </row>
    <row r="27" spans="1:17" x14ac:dyDescent="0.2">
      <c r="H27" s="31"/>
      <c r="I27" s="192"/>
    </row>
    <row r="28" spans="1:17" s="54" customFormat="1" x14ac:dyDescent="0.2">
      <c r="A28" s="237" t="s">
        <v>472</v>
      </c>
      <c r="B28" s="237"/>
      <c r="C28" s="237"/>
      <c r="D28" s="237"/>
      <c r="E28" s="237"/>
      <c r="F28" s="237"/>
      <c r="G28" s="237"/>
      <c r="H28" s="237"/>
      <c r="I28" s="238"/>
      <c r="K28" s="5"/>
      <c r="L28" s="5"/>
      <c r="M28" s="5"/>
      <c r="N28" s="5"/>
    </row>
    <row r="29" spans="1:17" s="54" customFormat="1" x14ac:dyDescent="0.2">
      <c r="A29" s="239" t="s">
        <v>473</v>
      </c>
      <c r="B29" s="239"/>
      <c r="C29" s="239"/>
      <c r="D29" s="239"/>
      <c r="E29" s="239"/>
      <c r="F29" s="239"/>
      <c r="G29" s="239"/>
      <c r="H29" s="239"/>
      <c r="I29" s="239"/>
      <c r="K29" s="5"/>
      <c r="L29" s="5"/>
      <c r="M29" s="5"/>
      <c r="N29" s="5"/>
    </row>
    <row r="30" spans="1:17" s="54" customFormat="1" x14ac:dyDescent="0.2">
      <c r="A30" s="233" t="s">
        <v>474</v>
      </c>
      <c r="B30" s="233"/>
      <c r="C30" s="233"/>
      <c r="D30" s="233"/>
      <c r="E30" s="233"/>
      <c r="F30" s="233"/>
      <c r="G30" s="233"/>
      <c r="H30" s="233"/>
      <c r="I30" s="233"/>
      <c r="K30" s="5"/>
      <c r="L30" s="5"/>
      <c r="M30" s="5"/>
      <c r="N30" s="5"/>
    </row>
    <row r="42" spans="1:1" ht="409.5" x14ac:dyDescent="0.2">
      <c r="A42" s="183" t="s">
        <v>525</v>
      </c>
    </row>
  </sheetData>
  <mergeCells count="34">
    <mergeCell ref="A7:I7"/>
    <mergeCell ref="G16:G17"/>
    <mergeCell ref="H16:H17"/>
    <mergeCell ref="I16:I17"/>
    <mergeCell ref="M19:N19"/>
    <mergeCell ref="K19:L19"/>
    <mergeCell ref="N16:N17"/>
    <mergeCell ref="E16:E17"/>
    <mergeCell ref="K9:N9"/>
    <mergeCell ref="A1:I1"/>
    <mergeCell ref="A2:I2"/>
    <mergeCell ref="A3:I3"/>
    <mergeCell ref="A4:I4"/>
    <mergeCell ref="A6:I6"/>
    <mergeCell ref="A30:I30"/>
    <mergeCell ref="A9:I9"/>
    <mergeCell ref="A16:A17"/>
    <mergeCell ref="C16:C17"/>
    <mergeCell ref="D16:D17"/>
    <mergeCell ref="F16:F17"/>
    <mergeCell ref="A28:I28"/>
    <mergeCell ref="A29:I29"/>
    <mergeCell ref="L21:P21"/>
    <mergeCell ref="A19:I19"/>
    <mergeCell ref="P9:Q9"/>
    <mergeCell ref="Q16:Q17"/>
    <mergeCell ref="O16:O17"/>
    <mergeCell ref="P16:P17"/>
    <mergeCell ref="M11:N11"/>
    <mergeCell ref="K12:N12"/>
    <mergeCell ref="K11:L11"/>
    <mergeCell ref="K16:K17"/>
    <mergeCell ref="M16:M17"/>
    <mergeCell ref="L16:L17"/>
  </mergeCells>
  <printOptions horizontalCentered="1"/>
  <pageMargins left="0.51181102362204722" right="0.51181102362204722" top="1.1811023622047245" bottom="0.78740157480314965" header="0.31496062992125984" footer="0.31496062992125984"/>
  <pageSetup paperSize="9" orientation="landscape" r:id="rId1"/>
  <headerFooter scaleWithDoc="0" alignWithMargins="0">
    <oddHeader>&amp;L&amp;G&amp;C&amp;G&amp;R&amp;G</oddHeader>
    <oddFooter>&amp;L&amp;G&amp;R&amp;G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1"/>
  <sheetViews>
    <sheetView showGridLines="0" view="pageBreakPreview" topLeftCell="A4" zoomScaleNormal="100" zoomScaleSheetLayoutView="100" workbookViewId="0">
      <selection activeCell="A9" sqref="A9:H9"/>
    </sheetView>
  </sheetViews>
  <sheetFormatPr defaultRowHeight="12.75" x14ac:dyDescent="0.2"/>
  <cols>
    <col min="1" max="1" width="10.5703125" style="54" customWidth="1"/>
    <col min="2" max="2" width="10.85546875" style="54" bestFit="1" customWidth="1"/>
    <col min="3" max="3" width="19.140625" style="54" bestFit="1" customWidth="1"/>
    <col min="4" max="4" width="9.85546875" style="1" bestFit="1" customWidth="1"/>
    <col min="5" max="5" width="5.85546875" style="1" bestFit="1" customWidth="1"/>
    <col min="6" max="6" width="7.140625" style="1" bestFit="1" customWidth="1"/>
    <col min="7" max="7" width="12.42578125" style="1" bestFit="1" customWidth="1"/>
    <col min="8" max="8" width="9.5703125" style="5" bestFit="1" customWidth="1"/>
    <col min="9" max="16384" width="9.140625" style="1"/>
  </cols>
  <sheetData>
    <row r="1" spans="1:8" x14ac:dyDescent="0.2">
      <c r="A1" s="240" t="s">
        <v>96</v>
      </c>
      <c r="B1" s="240"/>
      <c r="C1" s="240"/>
      <c r="D1" s="240"/>
      <c r="E1" s="240"/>
      <c r="F1" s="240"/>
      <c r="G1" s="240"/>
      <c r="H1" s="240"/>
    </row>
    <row r="2" spans="1:8" x14ac:dyDescent="0.2">
      <c r="A2" s="240" t="s">
        <v>97</v>
      </c>
      <c r="B2" s="240"/>
      <c r="C2" s="240"/>
      <c r="D2" s="240"/>
      <c r="E2" s="240"/>
      <c r="F2" s="240"/>
      <c r="G2" s="240"/>
      <c r="H2" s="240"/>
    </row>
    <row r="3" spans="1:8" x14ac:dyDescent="0.2">
      <c r="A3" s="240" t="s">
        <v>330</v>
      </c>
      <c r="B3" s="240"/>
      <c r="C3" s="240"/>
      <c r="D3" s="240"/>
      <c r="E3" s="240"/>
      <c r="F3" s="240"/>
      <c r="G3" s="240"/>
      <c r="H3" s="240"/>
    </row>
    <row r="4" spans="1:8" x14ac:dyDescent="0.2">
      <c r="A4" s="241" t="s">
        <v>331</v>
      </c>
      <c r="B4" s="241"/>
      <c r="C4" s="241"/>
      <c r="D4" s="241"/>
      <c r="E4" s="241"/>
      <c r="F4" s="241"/>
      <c r="G4" s="241"/>
      <c r="H4" s="241"/>
    </row>
    <row r="6" spans="1:8" x14ac:dyDescent="0.2">
      <c r="A6" s="240" t="s">
        <v>210</v>
      </c>
      <c r="B6" s="240"/>
      <c r="C6" s="240"/>
      <c r="D6" s="240"/>
      <c r="E6" s="240"/>
      <c r="F6" s="240"/>
      <c r="G6" s="240"/>
      <c r="H6" s="240"/>
    </row>
    <row r="7" spans="1:8" x14ac:dyDescent="0.2">
      <c r="A7" s="240" t="s">
        <v>211</v>
      </c>
      <c r="B7" s="240"/>
      <c r="C7" s="240"/>
      <c r="D7" s="240"/>
      <c r="E7" s="240"/>
      <c r="F7" s="240"/>
      <c r="G7" s="240"/>
      <c r="H7" s="240"/>
    </row>
    <row r="9" spans="1:8" ht="24.95" customHeight="1" x14ac:dyDescent="0.2">
      <c r="A9" s="234" t="s">
        <v>401</v>
      </c>
      <c r="B9" s="234"/>
      <c r="C9" s="234"/>
      <c r="D9" s="234"/>
      <c r="E9" s="234"/>
      <c r="F9" s="234"/>
      <c r="G9" s="234"/>
      <c r="H9" s="234"/>
    </row>
    <row r="11" spans="1:8" ht="44.25" customHeight="1" x14ac:dyDescent="0.2">
      <c r="A11" s="245" t="s">
        <v>412</v>
      </c>
      <c r="B11" s="245"/>
      <c r="C11" s="65" t="s">
        <v>413</v>
      </c>
      <c r="D11" s="65" t="s">
        <v>414</v>
      </c>
      <c r="E11" s="66" t="s">
        <v>415</v>
      </c>
      <c r="F11" s="65" t="s">
        <v>416</v>
      </c>
      <c r="G11" s="65" t="s">
        <v>417</v>
      </c>
      <c r="H11" s="65" t="s">
        <v>418</v>
      </c>
    </row>
    <row r="12" spans="1:8" ht="6.95" customHeight="1" x14ac:dyDescent="0.2">
      <c r="D12" s="54"/>
      <c r="E12" s="54"/>
      <c r="F12" s="54"/>
      <c r="G12" s="54"/>
      <c r="H12" s="54"/>
    </row>
    <row r="13" spans="1:8" x14ac:dyDescent="0.2">
      <c r="A13" s="120" t="s">
        <v>402</v>
      </c>
      <c r="B13" s="132" t="s">
        <v>403</v>
      </c>
      <c r="C13" s="132" t="s">
        <v>404</v>
      </c>
      <c r="D13" s="132" t="s">
        <v>405</v>
      </c>
      <c r="E13" s="132">
        <v>8</v>
      </c>
      <c r="F13" s="132" t="s">
        <v>78</v>
      </c>
      <c r="G13" s="132" t="s">
        <v>78</v>
      </c>
      <c r="H13" s="132" t="s">
        <v>78</v>
      </c>
    </row>
    <row r="14" spans="1:8" x14ac:dyDescent="0.2">
      <c r="A14" s="246" t="s">
        <v>410</v>
      </c>
      <c r="B14" s="224" t="s">
        <v>411</v>
      </c>
      <c r="C14" s="54" t="s">
        <v>406</v>
      </c>
      <c r="D14" s="54" t="s">
        <v>408</v>
      </c>
      <c r="E14" s="54">
        <v>4</v>
      </c>
      <c r="F14" s="224">
        <v>3411</v>
      </c>
      <c r="G14" s="224" t="s">
        <v>78</v>
      </c>
      <c r="H14" s="224">
        <v>2</v>
      </c>
    </row>
    <row r="15" spans="1:8" x14ac:dyDescent="0.2">
      <c r="A15" s="246"/>
      <c r="B15" s="224"/>
      <c r="C15" s="54" t="s">
        <v>407</v>
      </c>
      <c r="D15" s="54" t="s">
        <v>409</v>
      </c>
      <c r="E15" s="54">
        <v>5</v>
      </c>
      <c r="F15" s="224"/>
      <c r="G15" s="224"/>
      <c r="H15" s="224"/>
    </row>
    <row r="16" spans="1:8" x14ac:dyDescent="0.2">
      <c r="A16" s="246"/>
      <c r="B16" s="224"/>
      <c r="C16" s="54" t="s">
        <v>404</v>
      </c>
      <c r="D16" s="54" t="s">
        <v>437</v>
      </c>
      <c r="E16" s="54">
        <v>10</v>
      </c>
      <c r="F16" s="224"/>
      <c r="G16" s="54">
        <v>1</v>
      </c>
      <c r="H16" s="224"/>
    </row>
    <row r="17" spans="1:8" ht="25.5" x14ac:dyDescent="0.2">
      <c r="A17" s="132" t="s">
        <v>423</v>
      </c>
      <c r="B17" s="132" t="s">
        <v>419</v>
      </c>
      <c r="C17" s="132" t="s">
        <v>420</v>
      </c>
      <c r="D17" s="132" t="s">
        <v>438</v>
      </c>
      <c r="E17" s="132" t="s">
        <v>78</v>
      </c>
      <c r="F17" s="132">
        <v>3679</v>
      </c>
      <c r="G17" s="132" t="s">
        <v>78</v>
      </c>
      <c r="H17" s="132">
        <v>1</v>
      </c>
    </row>
    <row r="18" spans="1:8" ht="51" x14ac:dyDescent="0.2">
      <c r="A18" s="54" t="s">
        <v>422</v>
      </c>
      <c r="B18" s="54" t="s">
        <v>411</v>
      </c>
      <c r="C18" s="54" t="s">
        <v>421</v>
      </c>
      <c r="D18" s="54" t="s">
        <v>439</v>
      </c>
      <c r="E18" s="54" t="s">
        <v>78</v>
      </c>
      <c r="F18" s="54">
        <v>2607</v>
      </c>
      <c r="G18" s="54" t="s">
        <v>78</v>
      </c>
      <c r="H18" s="54">
        <v>1</v>
      </c>
    </row>
    <row r="19" spans="1:8" x14ac:dyDescent="0.2">
      <c r="A19" s="243" t="s">
        <v>424</v>
      </c>
      <c r="B19" s="243" t="s">
        <v>425</v>
      </c>
      <c r="C19" s="132" t="s">
        <v>406</v>
      </c>
      <c r="D19" s="132" t="s">
        <v>438</v>
      </c>
      <c r="E19" s="243">
        <v>5</v>
      </c>
      <c r="F19" s="243">
        <v>3804</v>
      </c>
      <c r="G19" s="243">
        <v>3</v>
      </c>
      <c r="H19" s="243">
        <v>2</v>
      </c>
    </row>
    <row r="20" spans="1:8" x14ac:dyDescent="0.2">
      <c r="A20" s="243"/>
      <c r="B20" s="243"/>
      <c r="C20" s="132" t="s">
        <v>426</v>
      </c>
      <c r="D20" s="132" t="s">
        <v>440</v>
      </c>
      <c r="E20" s="243"/>
      <c r="F20" s="243"/>
      <c r="G20" s="243"/>
      <c r="H20" s="243"/>
    </row>
    <row r="21" spans="1:8" x14ac:dyDescent="0.2">
      <c r="A21" s="243"/>
      <c r="B21" s="243"/>
      <c r="C21" s="132" t="s">
        <v>404</v>
      </c>
      <c r="D21" s="132" t="s">
        <v>441</v>
      </c>
      <c r="E21" s="132">
        <v>12</v>
      </c>
      <c r="F21" s="132">
        <v>1648</v>
      </c>
      <c r="G21" s="243"/>
      <c r="H21" s="243"/>
    </row>
    <row r="22" spans="1:8" x14ac:dyDescent="0.2">
      <c r="A22" s="224" t="s">
        <v>432</v>
      </c>
      <c r="B22" s="224" t="s">
        <v>429</v>
      </c>
      <c r="C22" s="54" t="s">
        <v>427</v>
      </c>
      <c r="D22" s="54" t="s">
        <v>430</v>
      </c>
      <c r="E22" s="54">
        <v>2</v>
      </c>
      <c r="F22" s="224" t="s">
        <v>431</v>
      </c>
      <c r="G22" s="224">
        <v>4</v>
      </c>
      <c r="H22" s="224">
        <v>4</v>
      </c>
    </row>
    <row r="23" spans="1:8" x14ac:dyDescent="0.2">
      <c r="A23" s="224"/>
      <c r="B23" s="224"/>
      <c r="C23" s="54" t="s">
        <v>428</v>
      </c>
      <c r="D23" s="54" t="s">
        <v>430</v>
      </c>
      <c r="E23" s="54">
        <v>5</v>
      </c>
      <c r="F23" s="224"/>
      <c r="G23" s="224"/>
      <c r="H23" s="224"/>
    </row>
    <row r="24" spans="1:8" x14ac:dyDescent="0.2">
      <c r="A24" s="224"/>
      <c r="B24" s="224"/>
      <c r="C24" s="54" t="s">
        <v>404</v>
      </c>
      <c r="D24" s="54" t="s">
        <v>430</v>
      </c>
      <c r="E24" s="54">
        <v>6</v>
      </c>
      <c r="F24" s="224"/>
      <c r="G24" s="224"/>
      <c r="H24" s="224"/>
    </row>
    <row r="25" spans="1:8" ht="51" x14ac:dyDescent="0.2">
      <c r="A25" s="243" t="s">
        <v>434</v>
      </c>
      <c r="B25" s="243" t="s">
        <v>433</v>
      </c>
      <c r="C25" s="132" t="s">
        <v>421</v>
      </c>
      <c r="D25" s="132" t="s">
        <v>435</v>
      </c>
      <c r="E25" s="132">
        <v>9</v>
      </c>
      <c r="F25" s="243" t="s">
        <v>78</v>
      </c>
      <c r="G25" s="243" t="s">
        <v>78</v>
      </c>
      <c r="H25" s="243">
        <v>1</v>
      </c>
    </row>
    <row r="26" spans="1:8" x14ac:dyDescent="0.2">
      <c r="A26" s="243"/>
      <c r="B26" s="243"/>
      <c r="C26" s="132" t="s">
        <v>428</v>
      </c>
      <c r="D26" s="132" t="s">
        <v>436</v>
      </c>
      <c r="E26" s="132">
        <v>15</v>
      </c>
      <c r="F26" s="243"/>
      <c r="G26" s="243"/>
      <c r="H26" s="243"/>
    </row>
    <row r="27" spans="1:8" ht="6.95" customHeight="1" x14ac:dyDescent="0.2">
      <c r="D27" s="54"/>
      <c r="E27" s="54"/>
      <c r="F27" s="54"/>
      <c r="G27" s="54"/>
      <c r="H27" s="54"/>
    </row>
    <row r="28" spans="1:8" ht="20.100000000000001" customHeight="1" x14ac:dyDescent="0.2">
      <c r="A28" s="244" t="s">
        <v>443</v>
      </c>
      <c r="B28" s="244"/>
      <c r="C28" s="244"/>
      <c r="D28" s="133" t="s">
        <v>442</v>
      </c>
      <c r="E28" s="133" t="s">
        <v>78</v>
      </c>
      <c r="F28" s="133">
        <v>7</v>
      </c>
      <c r="G28" s="133">
        <v>8</v>
      </c>
      <c r="H28" s="133">
        <v>11</v>
      </c>
    </row>
    <row r="29" spans="1:8" x14ac:dyDescent="0.2">
      <c r="D29" s="54"/>
      <c r="E29" s="54"/>
      <c r="F29" s="54"/>
      <c r="G29" s="54"/>
      <c r="H29" s="54"/>
    </row>
    <row r="30" spans="1:8" x14ac:dyDescent="0.2">
      <c r="A30" s="224" t="s">
        <v>218</v>
      </c>
      <c r="B30" s="224"/>
      <c r="C30" s="224"/>
      <c r="D30" s="224"/>
      <c r="E30" s="224"/>
      <c r="F30" s="224"/>
      <c r="G30" s="224"/>
      <c r="H30" s="224"/>
    </row>
    <row r="39" spans="1:8" s="54" customFormat="1" ht="12.75" customHeight="1" x14ac:dyDescent="0.2">
      <c r="A39" s="237" t="str">
        <f>DSC!A28</f>
        <v>AGRADA CONSTRUÇÕES E SERVIÇOS LTDA - CNPJ 12.290.912/0001-24</v>
      </c>
      <c r="B39" s="237"/>
      <c r="C39" s="237"/>
      <c r="D39" s="237"/>
      <c r="E39" s="237"/>
      <c r="F39" s="237"/>
      <c r="G39" s="237"/>
      <c r="H39" s="237"/>
    </row>
    <row r="40" spans="1:8" s="54" customFormat="1" x14ac:dyDescent="0.2">
      <c r="A40" s="239" t="str">
        <f>DSC!A29</f>
        <v>Hubiraci de Oliveira Mendes - Representante Legal</v>
      </c>
      <c r="B40" s="239"/>
      <c r="C40" s="239"/>
      <c r="D40" s="239"/>
      <c r="E40" s="239"/>
      <c r="F40" s="239"/>
      <c r="G40" s="239"/>
      <c r="H40" s="239"/>
    </row>
    <row r="41" spans="1:8" s="54" customFormat="1" ht="12.75" customHeight="1" x14ac:dyDescent="0.2">
      <c r="A41" s="233" t="str">
        <f>DSC!A30</f>
        <v>CPF 371.624.111-34 / 933.735 SSPDS-DF</v>
      </c>
      <c r="B41" s="233"/>
      <c r="C41" s="233"/>
      <c r="D41" s="233"/>
      <c r="E41" s="233"/>
      <c r="F41" s="233"/>
      <c r="G41" s="233"/>
      <c r="H41" s="233"/>
    </row>
  </sheetData>
  <mergeCells count="34">
    <mergeCell ref="A11:B11"/>
    <mergeCell ref="A14:A16"/>
    <mergeCell ref="B19:B21"/>
    <mergeCell ref="A19:A21"/>
    <mergeCell ref="E19:E20"/>
    <mergeCell ref="A30:H30"/>
    <mergeCell ref="A39:H39"/>
    <mergeCell ref="A40:H40"/>
    <mergeCell ref="A41:H41"/>
    <mergeCell ref="A22:A24"/>
    <mergeCell ref="B22:B24"/>
    <mergeCell ref="F22:F24"/>
    <mergeCell ref="G22:G24"/>
    <mergeCell ref="A28:C28"/>
    <mergeCell ref="H22:H24"/>
    <mergeCell ref="B25:B26"/>
    <mergeCell ref="A25:A26"/>
    <mergeCell ref="F25:F26"/>
    <mergeCell ref="G25:G26"/>
    <mergeCell ref="H25:H26"/>
    <mergeCell ref="F14:F16"/>
    <mergeCell ref="G14:G15"/>
    <mergeCell ref="H14:H16"/>
    <mergeCell ref="B14:B16"/>
    <mergeCell ref="G19:G21"/>
    <mergeCell ref="H19:H21"/>
    <mergeCell ref="F19:F20"/>
    <mergeCell ref="A9:H9"/>
    <mergeCell ref="A1:H1"/>
    <mergeCell ref="A2:H2"/>
    <mergeCell ref="A3:H3"/>
    <mergeCell ref="A4:H4"/>
    <mergeCell ref="A6:H6"/>
    <mergeCell ref="A7:H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portrait" r:id="rId1"/>
  <headerFooter scaleWithDoc="0" alignWithMargins="0">
    <oddHeader>&amp;L&amp;G&amp;R&amp;G</oddHeader>
    <oddFooter>&amp;L&amp;G&amp;C&amp;"Berlin Sans FB,Normal"&amp;9&amp;K00+000(85) 3031.9800 - 3031.9812 | comercial@maisservicos.com.br | www.maisservicos.com.br
Rua São Paulo, nº 32, Sala 908 - Centro - Fortaleza/CE. CEP 60030-100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O117"/>
  <sheetViews>
    <sheetView showGridLines="0" showZeros="0" view="pageBreakPreview" topLeftCell="A13" zoomScaleNormal="100" zoomScaleSheetLayoutView="100" workbookViewId="0">
      <selection activeCell="A46" sqref="A46:F46"/>
    </sheetView>
  </sheetViews>
  <sheetFormatPr defaultColWidth="11.42578125" defaultRowHeight="12.75" x14ac:dyDescent="0.2"/>
  <cols>
    <col min="1" max="1" width="9.85546875" style="1" bestFit="1" customWidth="1"/>
    <col min="2" max="2" width="55.7109375" style="1" customWidth="1"/>
    <col min="3" max="3" width="10.7109375" style="4" bestFit="1" customWidth="1"/>
    <col min="4" max="4" width="8.85546875" style="5" bestFit="1" customWidth="1"/>
    <col min="5" max="5" width="16.140625" style="1" hidden="1" customWidth="1"/>
    <col min="6" max="6" width="14.7109375" style="1" customWidth="1"/>
    <col min="7" max="7" width="11.5703125" style="1" bestFit="1" customWidth="1"/>
    <col min="8" max="8" width="15.28515625" style="1" bestFit="1" customWidth="1"/>
    <col min="9" max="9" width="11.42578125" style="1"/>
    <col min="10" max="14" width="11.42578125" style="1" customWidth="1"/>
    <col min="15" max="16384" width="11.42578125" style="1"/>
  </cols>
  <sheetData>
    <row r="1" spans="1:9" x14ac:dyDescent="0.2">
      <c r="A1" s="240" t="str">
        <f>DSC!A1</f>
        <v>AO</v>
      </c>
      <c r="B1" s="240"/>
      <c r="C1" s="240"/>
      <c r="D1" s="240"/>
    </row>
    <row r="2" spans="1:9" x14ac:dyDescent="0.2">
      <c r="A2" s="240" t="str">
        <f>DSC!A2</f>
        <v>SENADO FEDERAL</v>
      </c>
      <c r="B2" s="240"/>
      <c r="C2" s="240"/>
      <c r="D2" s="240"/>
    </row>
    <row r="3" spans="1:9" x14ac:dyDescent="0.2">
      <c r="A3" s="240" t="str">
        <f>DSC!A3</f>
        <v>COORDENAÇÃO DE PROCESSAMENTO EXTERNO DE LICITAÇÕES</v>
      </c>
      <c r="B3" s="240"/>
      <c r="C3" s="240"/>
      <c r="D3" s="240"/>
    </row>
    <row r="4" spans="1:9" x14ac:dyDescent="0.2">
      <c r="A4" s="241" t="str">
        <f>DSC!A4</f>
        <v>Via N2 | Senado Federal | Bloco 16 | 1º Pav. | COPEL | Brasília-DF</v>
      </c>
      <c r="B4" s="241"/>
      <c r="C4" s="241"/>
      <c r="D4" s="241"/>
    </row>
    <row r="5" spans="1:9" x14ac:dyDescent="0.2">
      <c r="A5" s="247">
        <f>DSC!A5</f>
        <v>0</v>
      </c>
      <c r="B5" s="247"/>
      <c r="C5" s="247"/>
      <c r="D5" s="247"/>
    </row>
    <row r="6" spans="1:9" x14ac:dyDescent="0.2">
      <c r="A6" s="240" t="str">
        <f>DSC!A6</f>
        <v>PREGÃO ELETRÔNICO Nº 90005/2025</v>
      </c>
      <c r="B6" s="240"/>
      <c r="C6" s="240"/>
      <c r="D6" s="240"/>
    </row>
    <row r="7" spans="1:9" x14ac:dyDescent="0.2">
      <c r="A7" s="240" t="str">
        <f>DSC!A7</f>
        <v>PROCESSO Nº 00200.009446/2024-29</v>
      </c>
      <c r="B7" s="240"/>
      <c r="C7" s="240"/>
      <c r="D7" s="240"/>
    </row>
    <row r="9" spans="1:9" ht="24.95" customHeight="1" x14ac:dyDescent="0.2">
      <c r="A9" s="251" t="s">
        <v>69</v>
      </c>
      <c r="B9" s="251"/>
      <c r="C9" s="251"/>
      <c r="D9" s="251"/>
    </row>
    <row r="10" spans="1:9" x14ac:dyDescent="0.2">
      <c r="A10" s="2"/>
      <c r="B10" s="3"/>
    </row>
    <row r="11" spans="1:9" x14ac:dyDescent="0.2">
      <c r="A11" s="240" t="s">
        <v>467</v>
      </c>
      <c r="B11" s="240"/>
      <c r="C11" s="240"/>
      <c r="D11" s="240"/>
    </row>
    <row r="12" spans="1:9" x14ac:dyDescent="0.2">
      <c r="A12" s="240" t="s">
        <v>466</v>
      </c>
      <c r="B12" s="240"/>
      <c r="C12" s="240"/>
      <c r="D12" s="240"/>
    </row>
    <row r="13" spans="1:9" x14ac:dyDescent="0.2">
      <c r="A13" s="240" t="s">
        <v>332</v>
      </c>
      <c r="B13" s="240"/>
      <c r="C13" s="240"/>
      <c r="D13" s="240"/>
    </row>
    <row r="14" spans="1:9" x14ac:dyDescent="0.2">
      <c r="A14" s="240" t="s">
        <v>496</v>
      </c>
      <c r="B14" s="240"/>
      <c r="C14" s="240"/>
      <c r="D14" s="240"/>
    </row>
    <row r="15" spans="1:9" x14ac:dyDescent="0.2">
      <c r="A15" s="56"/>
      <c r="B15" s="56"/>
      <c r="C15" s="56"/>
      <c r="D15" s="56"/>
      <c r="I15" s="193"/>
    </row>
    <row r="16" spans="1:9" ht="26.1" customHeight="1" x14ac:dyDescent="0.2">
      <c r="A16" s="267" t="s">
        <v>471</v>
      </c>
      <c r="B16" s="267"/>
      <c r="C16" s="267"/>
      <c r="D16" s="267"/>
      <c r="H16" s="31">
        <v>15204424.800000001</v>
      </c>
      <c r="I16" s="198">
        <f>1-(H17/H16)</f>
        <v>0.10014274265738754</v>
      </c>
    </row>
    <row r="17" spans="1:9" x14ac:dyDescent="0.2">
      <c r="A17" s="2"/>
      <c r="B17" s="3"/>
      <c r="H17" s="31">
        <v>13681812</v>
      </c>
      <c r="I17" s="198"/>
    </row>
    <row r="18" spans="1:9" x14ac:dyDescent="0.2">
      <c r="A18" s="240" t="s">
        <v>459</v>
      </c>
      <c r="B18" s="240"/>
      <c r="C18" s="240"/>
      <c r="D18" s="240"/>
      <c r="H18" s="31"/>
      <c r="I18" s="198"/>
    </row>
    <row r="19" spans="1:9" x14ac:dyDescent="0.2">
      <c r="A19" s="2"/>
      <c r="B19" s="3"/>
      <c r="H19" s="31"/>
      <c r="I19" s="198"/>
    </row>
    <row r="20" spans="1:9" x14ac:dyDescent="0.2">
      <c r="A20" s="26" t="s">
        <v>336</v>
      </c>
      <c r="B20" s="269" t="str">
        <f>DSC!C13</f>
        <v>Encarregado Geral</v>
      </c>
      <c r="C20" s="269"/>
      <c r="D20" s="269"/>
      <c r="H20" s="31"/>
      <c r="I20" s="198"/>
    </row>
    <row r="21" spans="1:9" s="6" customFormat="1" x14ac:dyDescent="0.2">
      <c r="A21" s="268"/>
      <c r="B21" s="268"/>
      <c r="C21" s="268"/>
      <c r="D21" s="268"/>
      <c r="H21" s="187"/>
      <c r="I21" s="199"/>
    </row>
    <row r="22" spans="1:9" s="9" customFormat="1" x14ac:dyDescent="0.2">
      <c r="A22" s="270" t="s">
        <v>0</v>
      </c>
      <c r="B22" s="270"/>
      <c r="C22" s="7" t="s">
        <v>70</v>
      </c>
      <c r="D22" s="8" t="s">
        <v>16</v>
      </c>
      <c r="H22" s="188"/>
      <c r="I22" s="200"/>
    </row>
    <row r="23" spans="1:9" s="9" customFormat="1" x14ac:dyDescent="0.2">
      <c r="A23" s="258" t="s">
        <v>1</v>
      </c>
      <c r="B23" s="258"/>
      <c r="C23" s="10" t="s">
        <v>78</v>
      </c>
      <c r="D23" s="11">
        <f>DSC!F13</f>
        <v>7963.52</v>
      </c>
      <c r="H23" s="188"/>
      <c r="I23" s="200"/>
    </row>
    <row r="24" spans="1:9" s="9" customFormat="1" x14ac:dyDescent="0.2">
      <c r="A24" s="258" t="s">
        <v>2</v>
      </c>
      <c r="B24" s="258"/>
      <c r="C24" s="10" t="s">
        <v>78</v>
      </c>
      <c r="D24" s="11" t="s">
        <v>78</v>
      </c>
      <c r="H24" s="188"/>
      <c r="I24" s="194"/>
    </row>
    <row r="25" spans="1:9" s="9" customFormat="1" x14ac:dyDescent="0.2">
      <c r="A25" s="258" t="s">
        <v>3</v>
      </c>
      <c r="B25" s="258"/>
      <c r="C25" s="12" t="s">
        <v>78</v>
      </c>
      <c r="D25" s="11" t="s">
        <v>78</v>
      </c>
      <c r="H25" s="188"/>
      <c r="I25" s="194"/>
    </row>
    <row r="26" spans="1:9" s="9" customFormat="1" x14ac:dyDescent="0.2">
      <c r="A26" s="258" t="s">
        <v>4</v>
      </c>
      <c r="B26" s="258"/>
      <c r="C26" s="12" t="s">
        <v>78</v>
      </c>
      <c r="D26" s="11" t="s">
        <v>78</v>
      </c>
      <c r="H26" s="188"/>
      <c r="I26" s="194"/>
    </row>
    <row r="27" spans="1:9" s="9" customFormat="1" x14ac:dyDescent="0.2">
      <c r="A27" s="258" t="s">
        <v>5</v>
      </c>
      <c r="B27" s="258"/>
      <c r="C27" s="12" t="s">
        <v>78</v>
      </c>
      <c r="D27" s="11" t="s">
        <v>78</v>
      </c>
      <c r="F27" s="13"/>
      <c r="H27" s="188"/>
      <c r="I27" s="194"/>
    </row>
    <row r="28" spans="1:9" s="9" customFormat="1" x14ac:dyDescent="0.2">
      <c r="A28" s="256" t="s">
        <v>6</v>
      </c>
      <c r="B28" s="257"/>
      <c r="C28" s="50" t="s">
        <v>78</v>
      </c>
      <c r="D28" s="51" t="s">
        <v>78</v>
      </c>
      <c r="I28" s="194"/>
    </row>
    <row r="29" spans="1:9" s="9" customFormat="1" x14ac:dyDescent="0.2">
      <c r="A29" s="254" t="s">
        <v>7</v>
      </c>
      <c r="B29" s="255"/>
      <c r="C29" s="12" t="s">
        <v>78</v>
      </c>
      <c r="D29" s="11" t="s">
        <v>78</v>
      </c>
    </row>
    <row r="30" spans="1:9" s="9" customFormat="1" x14ac:dyDescent="0.2">
      <c r="A30" s="254" t="s">
        <v>12</v>
      </c>
      <c r="B30" s="255"/>
      <c r="C30" s="12" t="s">
        <v>78</v>
      </c>
      <c r="D30" s="11" t="s">
        <v>78</v>
      </c>
    </row>
    <row r="31" spans="1:9" s="2" customFormat="1" x14ac:dyDescent="0.2">
      <c r="A31" s="252" t="s">
        <v>8</v>
      </c>
      <c r="B31" s="253"/>
      <c r="C31" s="14" t="s">
        <v>78</v>
      </c>
      <c r="D31" s="37">
        <f>ROUND(SUM(D23:D30),2)</f>
        <v>7963.52</v>
      </c>
    </row>
    <row r="32" spans="1:9" x14ac:dyDescent="0.2">
      <c r="A32" s="248" t="s">
        <v>73</v>
      </c>
      <c r="B32" s="249"/>
      <c r="C32" s="249"/>
      <c r="D32" s="250"/>
    </row>
    <row r="33" spans="1:8" ht="32.1" customHeight="1" x14ac:dyDescent="0.2">
      <c r="A33" s="254" t="s">
        <v>530</v>
      </c>
      <c r="B33" s="255"/>
      <c r="C33" s="63">
        <v>5.5</v>
      </c>
      <c r="D33" s="15">
        <f>IF(ROUND(((11*21)-(D23*6%)),2)&lt;0,0)</f>
        <v>0</v>
      </c>
    </row>
    <row r="34" spans="1:8" x14ac:dyDescent="0.2">
      <c r="A34" s="254" t="s">
        <v>486</v>
      </c>
      <c r="B34" s="255"/>
      <c r="C34" s="62">
        <v>44.07</v>
      </c>
      <c r="D34" s="15">
        <f>(C34*21)</f>
        <v>925.47</v>
      </c>
      <c r="E34" s="1" t="s">
        <v>448</v>
      </c>
    </row>
    <row r="35" spans="1:8" x14ac:dyDescent="0.2">
      <c r="A35" s="254" t="s">
        <v>483</v>
      </c>
      <c r="B35" s="255"/>
      <c r="C35" s="10" t="s">
        <v>78</v>
      </c>
      <c r="D35" s="15" t="s">
        <v>78</v>
      </c>
      <c r="E35" s="1" t="s">
        <v>449</v>
      </c>
    </row>
    <row r="36" spans="1:8" x14ac:dyDescent="0.2">
      <c r="A36" s="254" t="s">
        <v>484</v>
      </c>
      <c r="B36" s="255"/>
      <c r="C36" s="10" t="s">
        <v>78</v>
      </c>
      <c r="D36" s="15" t="s">
        <v>78</v>
      </c>
      <c r="E36" s="1" t="s">
        <v>449</v>
      </c>
    </row>
    <row r="37" spans="1:8" x14ac:dyDescent="0.2">
      <c r="A37" s="254" t="s">
        <v>485</v>
      </c>
      <c r="B37" s="255"/>
      <c r="C37" s="10" t="s">
        <v>78</v>
      </c>
      <c r="D37" s="15">
        <v>0</v>
      </c>
    </row>
    <row r="38" spans="1:8" x14ac:dyDescent="0.2">
      <c r="A38" s="252" t="s">
        <v>9</v>
      </c>
      <c r="B38" s="253"/>
      <c r="C38" s="10" t="s">
        <v>78</v>
      </c>
      <c r="D38" s="37">
        <f>ROUND(SUM(D33:D37),2)</f>
        <v>925.47</v>
      </c>
    </row>
    <row r="39" spans="1:8" x14ac:dyDescent="0.2">
      <c r="A39" s="248" t="s">
        <v>10</v>
      </c>
      <c r="B39" s="249"/>
      <c r="C39" s="249"/>
      <c r="D39" s="250"/>
      <c r="G39" s="16"/>
    </row>
    <row r="40" spans="1:8" x14ac:dyDescent="0.2">
      <c r="A40" s="259" t="s">
        <v>11</v>
      </c>
      <c r="B40" s="260"/>
      <c r="C40" s="260"/>
      <c r="D40" s="261"/>
      <c r="G40" s="16"/>
      <c r="H40" s="16"/>
    </row>
    <row r="41" spans="1:8" x14ac:dyDescent="0.2">
      <c r="A41" s="254" t="s">
        <v>68</v>
      </c>
      <c r="B41" s="255"/>
      <c r="C41" s="10" t="s">
        <v>78</v>
      </c>
      <c r="D41" s="15">
        <f>UNIF!G62</f>
        <v>18.133333333333333</v>
      </c>
    </row>
    <row r="42" spans="1:8" x14ac:dyDescent="0.2">
      <c r="A42" s="254" t="s">
        <v>526</v>
      </c>
      <c r="B42" s="255"/>
      <c r="C42" s="10" t="s">
        <v>78</v>
      </c>
      <c r="D42" s="15" t="s">
        <v>78</v>
      </c>
    </row>
    <row r="43" spans="1:8" x14ac:dyDescent="0.2">
      <c r="A43" s="254" t="s">
        <v>125</v>
      </c>
      <c r="B43" s="255"/>
      <c r="C43" s="10" t="s">
        <v>78</v>
      </c>
      <c r="D43" s="15">
        <f>'IT3'!J74</f>
        <v>0</v>
      </c>
    </row>
    <row r="44" spans="1:8" x14ac:dyDescent="0.2">
      <c r="A44" s="254" t="s">
        <v>12</v>
      </c>
      <c r="B44" s="255"/>
      <c r="C44" s="10" t="s">
        <v>78</v>
      </c>
      <c r="D44" s="15" t="s">
        <v>78</v>
      </c>
    </row>
    <row r="45" spans="1:8" x14ac:dyDescent="0.2">
      <c r="A45" s="252" t="s">
        <v>13</v>
      </c>
      <c r="B45" s="253"/>
      <c r="C45" s="10" t="s">
        <v>78</v>
      </c>
      <c r="D45" s="37">
        <f>ROUND(SUM(D41:D44),2)</f>
        <v>18.13</v>
      </c>
    </row>
    <row r="46" spans="1:8" x14ac:dyDescent="0.2">
      <c r="A46" s="248" t="s">
        <v>14</v>
      </c>
      <c r="B46" s="249"/>
      <c r="C46" s="249"/>
      <c r="D46" s="250"/>
    </row>
    <row r="47" spans="1:8" x14ac:dyDescent="0.2">
      <c r="A47" s="271" t="s">
        <v>15</v>
      </c>
      <c r="B47" s="271"/>
      <c r="C47" s="18" t="s">
        <v>70</v>
      </c>
      <c r="D47" s="17" t="s">
        <v>16</v>
      </c>
    </row>
    <row r="48" spans="1:8" x14ac:dyDescent="0.2">
      <c r="A48" s="264" t="s">
        <v>17</v>
      </c>
      <c r="B48" s="265"/>
      <c r="C48" s="153">
        <v>0.05</v>
      </c>
      <c r="D48" s="19">
        <f>ROUND(C48*$D$31,2)</f>
        <v>398.18</v>
      </c>
    </row>
    <row r="49" spans="1:6" x14ac:dyDescent="0.2">
      <c r="A49" s="254" t="s">
        <v>18</v>
      </c>
      <c r="B49" s="255"/>
      <c r="C49" s="154">
        <v>1.4999999999999999E-2</v>
      </c>
      <c r="D49" s="19">
        <f t="shared" ref="D49:D54" si="0">ROUND(C49*$D$31,2)</f>
        <v>119.45</v>
      </c>
    </row>
    <row r="50" spans="1:6" x14ac:dyDescent="0.2">
      <c r="A50" s="254" t="s">
        <v>19</v>
      </c>
      <c r="B50" s="255"/>
      <c r="C50" s="154">
        <v>0.01</v>
      </c>
      <c r="D50" s="19">
        <f t="shared" si="0"/>
        <v>79.64</v>
      </c>
    </row>
    <row r="51" spans="1:6" x14ac:dyDescent="0.2">
      <c r="A51" s="254" t="s">
        <v>20</v>
      </c>
      <c r="B51" s="255"/>
      <c r="C51" s="154">
        <v>2E-3</v>
      </c>
      <c r="D51" s="19">
        <f t="shared" si="0"/>
        <v>15.93</v>
      </c>
    </row>
    <row r="52" spans="1:6" x14ac:dyDescent="0.2">
      <c r="A52" s="254" t="s">
        <v>21</v>
      </c>
      <c r="B52" s="255"/>
      <c r="C52" s="154">
        <v>2.5000000000000001E-2</v>
      </c>
      <c r="D52" s="19">
        <f t="shared" si="0"/>
        <v>199.09</v>
      </c>
    </row>
    <row r="53" spans="1:6" x14ac:dyDescent="0.2">
      <c r="A53" s="254" t="s">
        <v>22</v>
      </c>
      <c r="B53" s="255"/>
      <c r="C53" s="154">
        <v>0.08</v>
      </c>
      <c r="D53" s="19">
        <f t="shared" si="0"/>
        <v>637.08000000000004</v>
      </c>
    </row>
    <row r="54" spans="1:6" ht="26.1" customHeight="1" x14ac:dyDescent="0.2">
      <c r="A54" s="254" t="s">
        <v>104</v>
      </c>
      <c r="B54" s="255"/>
      <c r="C54" s="155">
        <v>1.4999999999999999E-2</v>
      </c>
      <c r="D54" s="19">
        <f t="shared" si="0"/>
        <v>119.45</v>
      </c>
    </row>
    <row r="55" spans="1:6" x14ac:dyDescent="0.2">
      <c r="A55" s="254" t="s">
        <v>23</v>
      </c>
      <c r="B55" s="255"/>
      <c r="C55" s="156">
        <v>6.0000000000000001E-3</v>
      </c>
      <c r="D55" s="19">
        <f>ROUND(C55*$D$31,2)</f>
        <v>47.78</v>
      </c>
    </row>
    <row r="56" spans="1:6" s="21" customFormat="1" x14ac:dyDescent="0.2">
      <c r="A56" s="262" t="s">
        <v>24</v>
      </c>
      <c r="B56" s="263"/>
      <c r="C56" s="157">
        <f>IF($D$31="","SOMA(C35:C42)",SUM(C48:C55))</f>
        <v>0.20300000000000001</v>
      </c>
      <c r="D56" s="39">
        <f>ROUND(SUM(D48:D55),2)</f>
        <v>1616.6</v>
      </c>
    </row>
    <row r="57" spans="1:6" x14ac:dyDescent="0.2">
      <c r="A57" s="271" t="s">
        <v>25</v>
      </c>
      <c r="B57" s="271"/>
      <c r="C57" s="22" t="s">
        <v>70</v>
      </c>
      <c r="D57" s="23" t="s">
        <v>16</v>
      </c>
    </row>
    <row r="58" spans="1:6" x14ac:dyDescent="0.2">
      <c r="A58" s="254" t="s">
        <v>26</v>
      </c>
      <c r="B58" s="255"/>
      <c r="C58" s="153">
        <v>8.3333299999999999E-2</v>
      </c>
      <c r="D58" s="20">
        <f>ROUND(C58*$D$31,2)</f>
        <v>663.63</v>
      </c>
    </row>
    <row r="59" spans="1:6" x14ac:dyDescent="0.2">
      <c r="A59" s="252" t="s">
        <v>27</v>
      </c>
      <c r="B59" s="253"/>
      <c r="C59" s="158">
        <f>ROUND(SUM(C58:C58),5)</f>
        <v>8.3330000000000001E-2</v>
      </c>
      <c r="D59" s="17">
        <f>D58</f>
        <v>663.63</v>
      </c>
    </row>
    <row r="60" spans="1:6" x14ac:dyDescent="0.2">
      <c r="A60" s="254" t="s">
        <v>28</v>
      </c>
      <c r="B60" s="255"/>
      <c r="C60" s="153">
        <f>C56*C59</f>
        <v>1.6915990000000002E-2</v>
      </c>
      <c r="D60" s="24">
        <f>ROUND(C60*D31,2)</f>
        <v>134.71</v>
      </c>
    </row>
    <row r="61" spans="1:6" x14ac:dyDescent="0.2">
      <c r="A61" s="262" t="s">
        <v>24</v>
      </c>
      <c r="B61" s="263"/>
      <c r="C61" s="157">
        <f>IF($D$31="","SOMA(C48:C49)",SUM(C59:C60))</f>
        <v>0.10024599000000001</v>
      </c>
      <c r="D61" s="39">
        <f>ROUND(SUM(D59:D60),2)</f>
        <v>798.34</v>
      </c>
    </row>
    <row r="62" spans="1:6" x14ac:dyDescent="0.2">
      <c r="A62" s="271" t="s">
        <v>29</v>
      </c>
      <c r="B62" s="271"/>
      <c r="C62" s="22" t="s">
        <v>70</v>
      </c>
      <c r="D62" s="23" t="s">
        <v>16</v>
      </c>
    </row>
    <row r="63" spans="1:6" ht="42" customHeight="1" x14ac:dyDescent="0.2">
      <c r="A63" s="274" t="s">
        <v>476</v>
      </c>
      <c r="B63" s="275"/>
      <c r="C63" s="159">
        <v>2.0000000000000001E-4</v>
      </c>
      <c r="D63" s="20">
        <f>ROUND(C63*$D$31,2)</f>
        <v>1.59</v>
      </c>
      <c r="F63" s="202"/>
    </row>
    <row r="64" spans="1:6" x14ac:dyDescent="0.2">
      <c r="A64" s="254" t="s">
        <v>30</v>
      </c>
      <c r="B64" s="255"/>
      <c r="C64" s="160">
        <f>ROUND(C56*C63,5)</f>
        <v>4.0000000000000003E-5</v>
      </c>
      <c r="D64" s="20">
        <f>ROUND(C64*D$31,2)</f>
        <v>0.32</v>
      </c>
    </row>
    <row r="65" spans="1:15" x14ac:dyDescent="0.2">
      <c r="A65" s="262" t="s">
        <v>24</v>
      </c>
      <c r="B65" s="263"/>
      <c r="C65" s="157">
        <f>IF($D$31="","SOMA(C52:C53)",SUM(C63:C64))</f>
        <v>2.4000000000000001E-4</v>
      </c>
      <c r="D65" s="39">
        <f>ROUND(SUM(D63:D64),2)</f>
        <v>1.91</v>
      </c>
    </row>
    <row r="66" spans="1:15" x14ac:dyDescent="0.2">
      <c r="A66" s="271" t="s">
        <v>31</v>
      </c>
      <c r="B66" s="271"/>
      <c r="C66" s="22" t="s">
        <v>70</v>
      </c>
      <c r="D66" s="23" t="s">
        <v>16</v>
      </c>
    </row>
    <row r="67" spans="1:15" ht="42" customHeight="1" x14ac:dyDescent="0.2">
      <c r="A67" s="254" t="s">
        <v>477</v>
      </c>
      <c r="B67" s="255"/>
      <c r="C67" s="156">
        <v>8.3330000000000003E-4</v>
      </c>
      <c r="D67" s="24">
        <f>ROUND(C67*$D$31,2)</f>
        <v>6.64</v>
      </c>
    </row>
    <row r="68" spans="1:15" x14ac:dyDescent="0.2">
      <c r="A68" s="254" t="s">
        <v>32</v>
      </c>
      <c r="B68" s="255"/>
      <c r="C68" s="156">
        <f>ROUND(C67*C$53,5)</f>
        <v>6.9999999999999994E-5</v>
      </c>
      <c r="D68" s="24">
        <f t="shared" ref="D68:D71" si="1">ROUND(C68*$D$31,2)</f>
        <v>0.56000000000000005</v>
      </c>
    </row>
    <row r="69" spans="1:15" ht="42" customHeight="1" x14ac:dyDescent="0.2">
      <c r="A69" s="254" t="s">
        <v>478</v>
      </c>
      <c r="B69" s="255"/>
      <c r="C69" s="160">
        <v>1E-3</v>
      </c>
      <c r="D69" s="24">
        <f t="shared" si="1"/>
        <v>7.96</v>
      </c>
    </row>
    <row r="70" spans="1:15" x14ac:dyDescent="0.2">
      <c r="A70" s="254" t="s">
        <v>33</v>
      </c>
      <c r="B70" s="255"/>
      <c r="C70" s="160">
        <f>ROUND(C69*C$56,5)</f>
        <v>2.0000000000000001E-4</v>
      </c>
      <c r="D70" s="24">
        <f t="shared" si="1"/>
        <v>1.59</v>
      </c>
    </row>
    <row r="71" spans="1:15" x14ac:dyDescent="0.2">
      <c r="A71" s="254" t="s">
        <v>34</v>
      </c>
      <c r="B71" s="255"/>
      <c r="C71" s="160">
        <v>3.8222199999999998E-2</v>
      </c>
      <c r="D71" s="24">
        <f t="shared" si="1"/>
        <v>304.38</v>
      </c>
    </row>
    <row r="72" spans="1:15" x14ac:dyDescent="0.2">
      <c r="A72" s="262" t="s">
        <v>24</v>
      </c>
      <c r="B72" s="263"/>
      <c r="C72" s="157">
        <f>IF($D$31="","SOMA(C57:C62)",SUM(C67:C71))</f>
        <v>4.03255E-2</v>
      </c>
      <c r="D72" s="39">
        <f>ROUND(SUM(D67:D71),2)</f>
        <v>321.13</v>
      </c>
    </row>
    <row r="73" spans="1:15" x14ac:dyDescent="0.2">
      <c r="A73" s="271" t="s">
        <v>35</v>
      </c>
      <c r="B73" s="271"/>
      <c r="C73" s="22" t="s">
        <v>70</v>
      </c>
      <c r="D73" s="23" t="s">
        <v>16</v>
      </c>
    </row>
    <row r="74" spans="1:15" x14ac:dyDescent="0.2">
      <c r="A74" s="264" t="s">
        <v>497</v>
      </c>
      <c r="B74" s="266"/>
      <c r="C74" s="153">
        <v>8.3333299999999999E-2</v>
      </c>
      <c r="D74" s="20">
        <f t="shared" ref="D74:D81" si="2">ROUND(C74*D$31,2)</f>
        <v>663.63</v>
      </c>
      <c r="F74" s="224"/>
      <c r="G74" s="224"/>
      <c r="H74" s="224"/>
      <c r="I74" s="224"/>
      <c r="J74" s="224"/>
      <c r="K74" s="224"/>
      <c r="L74" s="224"/>
      <c r="M74" s="224"/>
      <c r="N74" s="224"/>
      <c r="O74" s="224"/>
    </row>
    <row r="75" spans="1:15" x14ac:dyDescent="0.2">
      <c r="A75" s="254" t="s">
        <v>36</v>
      </c>
      <c r="B75" s="255"/>
      <c r="C75" s="159">
        <v>2.7777799999999998E-2</v>
      </c>
      <c r="D75" s="20">
        <f t="shared" si="2"/>
        <v>221.21</v>
      </c>
    </row>
    <row r="76" spans="1:15" ht="42" customHeight="1" x14ac:dyDescent="0.2">
      <c r="A76" s="254" t="s">
        <v>479</v>
      </c>
      <c r="B76" s="255"/>
      <c r="C76" s="159">
        <v>1.3698E-3</v>
      </c>
      <c r="D76" s="20">
        <f t="shared" si="2"/>
        <v>10.91</v>
      </c>
    </row>
    <row r="77" spans="1:15" ht="42" customHeight="1" x14ac:dyDescent="0.2">
      <c r="A77" s="254" t="s">
        <v>480</v>
      </c>
      <c r="B77" s="255"/>
      <c r="C77" s="159">
        <v>1.3689999999999999E-4</v>
      </c>
      <c r="D77" s="20">
        <f t="shared" si="2"/>
        <v>1.0900000000000001</v>
      </c>
    </row>
    <row r="78" spans="1:15" ht="42" customHeight="1" x14ac:dyDescent="0.2">
      <c r="A78" s="254" t="s">
        <v>481</v>
      </c>
      <c r="B78" s="255"/>
      <c r="C78" s="159">
        <v>1.3698E-3</v>
      </c>
      <c r="D78" s="20">
        <f t="shared" si="2"/>
        <v>10.91</v>
      </c>
    </row>
    <row r="79" spans="1:15" ht="42" customHeight="1" x14ac:dyDescent="0.2">
      <c r="A79" s="254" t="s">
        <v>482</v>
      </c>
      <c r="B79" s="255"/>
      <c r="C79" s="159">
        <v>2.0540000000000001E-4</v>
      </c>
      <c r="D79" s="20">
        <f t="shared" si="2"/>
        <v>1.64</v>
      </c>
    </row>
    <row r="80" spans="1:15" x14ac:dyDescent="0.2">
      <c r="A80" s="252" t="s">
        <v>27</v>
      </c>
      <c r="B80" s="253"/>
      <c r="C80" s="161">
        <f>SUM(C74:C79)</f>
        <v>0.11419299999999999</v>
      </c>
      <c r="D80" s="17">
        <f t="shared" si="2"/>
        <v>909.38</v>
      </c>
    </row>
    <row r="81" spans="1:5" x14ac:dyDescent="0.2">
      <c r="A81" s="254" t="s">
        <v>37</v>
      </c>
      <c r="B81" s="255"/>
      <c r="C81" s="161">
        <f>C80*C56</f>
        <v>2.3181179E-2</v>
      </c>
      <c r="D81" s="20">
        <f t="shared" si="2"/>
        <v>184.6</v>
      </c>
    </row>
    <row r="82" spans="1:5" x14ac:dyDescent="0.2">
      <c r="A82" s="262" t="s">
        <v>24</v>
      </c>
      <c r="B82" s="263"/>
      <c r="C82" s="157">
        <f>IF($D$31="","SOMA(C71:C72)",SUM(C80:C81))</f>
        <v>0.13737417899999999</v>
      </c>
      <c r="D82" s="39">
        <f>IF($D$31="","ARRED(SOMA(D71:D72);2)",ROUND(SUM(D80:D81),2))</f>
        <v>1093.98</v>
      </c>
    </row>
    <row r="83" spans="1:5" x14ac:dyDescent="0.2">
      <c r="A83" s="248" t="s">
        <v>38</v>
      </c>
      <c r="B83" s="249"/>
      <c r="C83" s="249"/>
      <c r="D83" s="250"/>
    </row>
    <row r="84" spans="1:5" x14ac:dyDescent="0.2">
      <c r="A84" s="25">
        <v>4</v>
      </c>
      <c r="B84" s="26" t="s">
        <v>39</v>
      </c>
      <c r="C84" s="22" t="s">
        <v>70</v>
      </c>
      <c r="D84" s="23" t="s">
        <v>16</v>
      </c>
    </row>
    <row r="85" spans="1:5" x14ac:dyDescent="0.2">
      <c r="A85" s="25" t="s">
        <v>40</v>
      </c>
      <c r="B85" s="27" t="s">
        <v>41</v>
      </c>
      <c r="C85" s="40">
        <f>C56</f>
        <v>0.20300000000000001</v>
      </c>
      <c r="D85" s="41">
        <f>D56</f>
        <v>1616.6</v>
      </c>
    </row>
    <row r="86" spans="1:5" x14ac:dyDescent="0.2">
      <c r="A86" s="25" t="s">
        <v>42</v>
      </c>
      <c r="B86" s="28" t="s">
        <v>43</v>
      </c>
      <c r="C86" s="40">
        <f>C61</f>
        <v>0.10024599000000001</v>
      </c>
      <c r="D86" s="41">
        <f>D61</f>
        <v>798.34</v>
      </c>
    </row>
    <row r="87" spans="1:5" x14ac:dyDescent="0.2">
      <c r="A87" s="25" t="s">
        <v>44</v>
      </c>
      <c r="B87" s="28" t="s">
        <v>45</v>
      </c>
      <c r="C87" s="40">
        <f>C65</f>
        <v>2.4000000000000001E-4</v>
      </c>
      <c r="D87" s="41">
        <f>D65</f>
        <v>1.91</v>
      </c>
    </row>
    <row r="88" spans="1:5" x14ac:dyDescent="0.2">
      <c r="A88" s="25" t="s">
        <v>46</v>
      </c>
      <c r="B88" s="28" t="s">
        <v>47</v>
      </c>
      <c r="C88" s="40">
        <f>C72</f>
        <v>4.03255E-2</v>
      </c>
      <c r="D88" s="41">
        <f>D72</f>
        <v>321.13</v>
      </c>
    </row>
    <row r="89" spans="1:5" x14ac:dyDescent="0.2">
      <c r="A89" s="25" t="s">
        <v>48</v>
      </c>
      <c r="B89" s="28" t="s">
        <v>49</v>
      </c>
      <c r="C89" s="40">
        <f>C82</f>
        <v>0.13737417899999999</v>
      </c>
      <c r="D89" s="41">
        <f>D82</f>
        <v>1093.98</v>
      </c>
    </row>
    <row r="90" spans="1:5" x14ac:dyDescent="0.2">
      <c r="A90" s="262" t="s">
        <v>24</v>
      </c>
      <c r="B90" s="263"/>
      <c r="C90" s="38">
        <f>IF($D$31="","SOMA(C76:C80)",SUM(C85:C89))</f>
        <v>0.48118566900000004</v>
      </c>
      <c r="D90" s="39">
        <f>IF($D$31="","SOMA(D76:D80)",SUM(D85:D89))</f>
        <v>3831.96</v>
      </c>
    </row>
    <row r="91" spans="1:5" x14ac:dyDescent="0.2">
      <c r="A91" s="262" t="s">
        <v>50</v>
      </c>
      <c r="B91" s="263"/>
      <c r="C91" s="42"/>
      <c r="D91" s="41">
        <f>IF($D$31="","ARRED(D17+D25+D32+D81;2)",ROUND(D31+D38+D45+D90,2))</f>
        <v>12739.08</v>
      </c>
    </row>
    <row r="92" spans="1:5" x14ac:dyDescent="0.2">
      <c r="A92" s="248" t="s">
        <v>51</v>
      </c>
      <c r="B92" s="249"/>
      <c r="C92" s="249"/>
      <c r="D92" s="250"/>
    </row>
    <row r="93" spans="1:5" x14ac:dyDescent="0.2">
      <c r="A93" s="25">
        <v>5</v>
      </c>
      <c r="B93" s="29"/>
      <c r="C93" s="18" t="s">
        <v>70</v>
      </c>
      <c r="D93" s="17" t="s">
        <v>16</v>
      </c>
    </row>
    <row r="94" spans="1:5" x14ac:dyDescent="0.2">
      <c r="A94" s="25" t="s">
        <v>52</v>
      </c>
      <c r="B94" s="30" t="s">
        <v>53</v>
      </c>
      <c r="C94" s="43">
        <v>0.01</v>
      </c>
      <c r="D94" s="20">
        <f>ROUND(C94*$D$91,2)</f>
        <v>127.39</v>
      </c>
      <c r="E94" s="31"/>
    </row>
    <row r="95" spans="1:5" x14ac:dyDescent="0.2">
      <c r="A95" s="25" t="s">
        <v>54</v>
      </c>
      <c r="B95" s="30" t="s">
        <v>55</v>
      </c>
      <c r="C95" s="40">
        <v>0.01</v>
      </c>
      <c r="D95" s="20">
        <f>ROUND((D$91+D$94)*C$95,2)</f>
        <v>128.66</v>
      </c>
      <c r="E95" s="32"/>
    </row>
    <row r="96" spans="1:5" x14ac:dyDescent="0.2">
      <c r="A96" s="33" t="s">
        <v>56</v>
      </c>
      <c r="B96" s="30" t="s">
        <v>57</v>
      </c>
      <c r="C96" s="40">
        <f>SUM(C97:C101)</f>
        <v>0.17850000000000002</v>
      </c>
      <c r="D96" s="34">
        <f>SUM(D97:D101)</f>
        <v>2823.6600000000003</v>
      </c>
      <c r="E96" s="31"/>
    </row>
    <row r="97" spans="1:7" x14ac:dyDescent="0.2">
      <c r="A97" s="272" t="s">
        <v>58</v>
      </c>
      <c r="B97" s="35" t="s">
        <v>59</v>
      </c>
      <c r="C97" s="44">
        <v>1.6500000000000001E-2</v>
      </c>
      <c r="D97" s="34">
        <f>ROUND(C97*D104,2)</f>
        <v>261.01</v>
      </c>
      <c r="E97" s="31"/>
    </row>
    <row r="98" spans="1:7" x14ac:dyDescent="0.2">
      <c r="A98" s="273"/>
      <c r="B98" s="35" t="s">
        <v>60</v>
      </c>
      <c r="C98" s="44">
        <v>7.5999999999999998E-2</v>
      </c>
      <c r="D98" s="34">
        <f>ROUND(C98*D104,2)</f>
        <v>1202.23</v>
      </c>
      <c r="E98" s="31"/>
    </row>
    <row r="99" spans="1:7" x14ac:dyDescent="0.2">
      <c r="A99" s="25" t="s">
        <v>61</v>
      </c>
      <c r="B99" s="35" t="s">
        <v>62</v>
      </c>
      <c r="C99" s="44" t="s">
        <v>78</v>
      </c>
      <c r="D99" s="34" t="s">
        <v>78</v>
      </c>
      <c r="E99" s="31"/>
    </row>
    <row r="100" spans="1:7" x14ac:dyDescent="0.2">
      <c r="A100" s="25" t="s">
        <v>63</v>
      </c>
      <c r="B100" s="35" t="s">
        <v>64</v>
      </c>
      <c r="C100" s="44">
        <v>0.05</v>
      </c>
      <c r="D100" s="34">
        <f>ROUND(C100*D$104,2)</f>
        <v>790.94</v>
      </c>
    </row>
    <row r="101" spans="1:7" ht="25.5" x14ac:dyDescent="0.2">
      <c r="A101" s="25" t="s">
        <v>65</v>
      </c>
      <c r="B101" s="46" t="s">
        <v>66</v>
      </c>
      <c r="C101" s="44">
        <v>3.5999999999999997E-2</v>
      </c>
      <c r="D101" s="34">
        <f>ROUND(C101*D$104,2)</f>
        <v>569.48</v>
      </c>
    </row>
    <row r="102" spans="1:7" x14ac:dyDescent="0.2">
      <c r="A102" s="262" t="s">
        <v>67</v>
      </c>
      <c r="B102" s="263"/>
      <c r="C102" s="38">
        <f>IF($D$31="","SOMA(C88:C94)+C86",SUM(C94:C96))</f>
        <v>0.19850000000000001</v>
      </c>
      <c r="D102" s="45">
        <f>ROUND(SUM(D94:D96),2)</f>
        <v>3079.71</v>
      </c>
    </row>
    <row r="103" spans="1:7" x14ac:dyDescent="0.2">
      <c r="A103" s="75" t="s">
        <v>72</v>
      </c>
      <c r="B103" s="77" t="str">
        <f>B20</f>
        <v>Encarregado Geral</v>
      </c>
      <c r="C103" s="47" t="s">
        <v>71</v>
      </c>
      <c r="D103" s="48" t="s">
        <v>101</v>
      </c>
    </row>
    <row r="104" spans="1:7" x14ac:dyDescent="0.2">
      <c r="A104" s="252" t="s">
        <v>102</v>
      </c>
      <c r="B104" s="253"/>
      <c r="C104" s="49">
        <v>1</v>
      </c>
      <c r="D104" s="36">
        <f>ROUND((D91+D94+D95)/(1-SUM(C97:C101)),2)</f>
        <v>15818.78</v>
      </c>
      <c r="G104" s="16"/>
    </row>
    <row r="105" spans="1:7" x14ac:dyDescent="0.2">
      <c r="A105" s="252" t="s">
        <v>103</v>
      </c>
      <c r="B105" s="253"/>
      <c r="C105" s="78">
        <f>DSC!D13</f>
        <v>1</v>
      </c>
      <c r="D105" s="17">
        <f>D104*C105</f>
        <v>15818.78</v>
      </c>
    </row>
    <row r="107" spans="1:7" x14ac:dyDescent="0.2">
      <c r="A107" s="224" t="str">
        <f>DSC!$A$19</f>
        <v>Fortaleza/CE, 07 de março de 2025</v>
      </c>
      <c r="B107" s="224"/>
      <c r="C107" s="224"/>
      <c r="D107" s="224"/>
    </row>
    <row r="115" spans="1:4" ht="11.1" customHeight="1" x14ac:dyDescent="0.2">
      <c r="A115" s="237" t="str">
        <f>DSC!A28</f>
        <v>AGRADA CONSTRUÇÕES E SERVIÇOS LTDA - CNPJ 12.290.912/0001-24</v>
      </c>
      <c r="B115" s="237"/>
      <c r="C115" s="237"/>
      <c r="D115" s="237"/>
    </row>
    <row r="116" spans="1:4" ht="11.1" customHeight="1" x14ac:dyDescent="0.2">
      <c r="A116" s="239" t="str">
        <f>DSC!A29</f>
        <v>Hubiraci de Oliveira Mendes - Representante Legal</v>
      </c>
      <c r="B116" s="239"/>
      <c r="C116" s="239"/>
      <c r="D116" s="239"/>
    </row>
    <row r="117" spans="1:4" ht="11.1" customHeight="1" x14ac:dyDescent="0.2">
      <c r="A117" s="233" t="str">
        <f>DSC!A30</f>
        <v>CPF 371.624.111-34 / 933.735 SSPDS-DF</v>
      </c>
      <c r="B117" s="233"/>
      <c r="C117" s="233"/>
      <c r="D117" s="233"/>
    </row>
  </sheetData>
  <mergeCells count="90">
    <mergeCell ref="A36:B36"/>
    <mergeCell ref="A105:B105"/>
    <mergeCell ref="A107:D107"/>
    <mergeCell ref="A115:D115"/>
    <mergeCell ref="A116:D116"/>
    <mergeCell ref="A97:A98"/>
    <mergeCell ref="A62:B62"/>
    <mergeCell ref="A66:B66"/>
    <mergeCell ref="A73:B73"/>
    <mergeCell ref="A65:B65"/>
    <mergeCell ref="A64:B64"/>
    <mergeCell ref="A63:B63"/>
    <mergeCell ref="A72:B72"/>
    <mergeCell ref="A71:B71"/>
    <mergeCell ref="A70:B70"/>
    <mergeCell ref="A69:B69"/>
    <mergeCell ref="A34:B34"/>
    <mergeCell ref="A117:D117"/>
    <mergeCell ref="A18:D18"/>
    <mergeCell ref="A57:B57"/>
    <mergeCell ref="A38:B38"/>
    <mergeCell ref="A37:B37"/>
    <mergeCell ref="A35:B35"/>
    <mergeCell ref="A53:B53"/>
    <mergeCell ref="A52:B52"/>
    <mergeCell ref="A51:B51"/>
    <mergeCell ref="A47:B47"/>
    <mergeCell ref="A45:B45"/>
    <mergeCell ref="A44:B44"/>
    <mergeCell ref="A43:B43"/>
    <mergeCell ref="A42:B42"/>
    <mergeCell ref="A41:B41"/>
    <mergeCell ref="A32:D32"/>
    <mergeCell ref="A33:B33"/>
    <mergeCell ref="A11:D11"/>
    <mergeCell ref="A12:D12"/>
    <mergeCell ref="A13:D13"/>
    <mergeCell ref="A14:D14"/>
    <mergeCell ref="A16:D16"/>
    <mergeCell ref="A25:B25"/>
    <mergeCell ref="A24:B24"/>
    <mergeCell ref="A23:B23"/>
    <mergeCell ref="A21:D21"/>
    <mergeCell ref="B20:D20"/>
    <mergeCell ref="A22:B22"/>
    <mergeCell ref="A92:D92"/>
    <mergeCell ref="A83:D83"/>
    <mergeCell ref="A68:B68"/>
    <mergeCell ref="A67:B67"/>
    <mergeCell ref="A82:B82"/>
    <mergeCell ref="A81:B81"/>
    <mergeCell ref="A80:B80"/>
    <mergeCell ref="A79:B79"/>
    <mergeCell ref="A78:B78"/>
    <mergeCell ref="A77:B77"/>
    <mergeCell ref="A76:B76"/>
    <mergeCell ref="A75:B75"/>
    <mergeCell ref="A74:B74"/>
    <mergeCell ref="A104:B104"/>
    <mergeCell ref="A40:D40"/>
    <mergeCell ref="A102:B102"/>
    <mergeCell ref="A91:B91"/>
    <mergeCell ref="A90:B90"/>
    <mergeCell ref="A50:B50"/>
    <mergeCell ref="A49:B49"/>
    <mergeCell ref="A48:B48"/>
    <mergeCell ref="A56:B56"/>
    <mergeCell ref="A61:B61"/>
    <mergeCell ref="A60:B60"/>
    <mergeCell ref="A59:B59"/>
    <mergeCell ref="A58:B58"/>
    <mergeCell ref="A55:B55"/>
    <mergeCell ref="A54:B54"/>
    <mergeCell ref="A46:D46"/>
    <mergeCell ref="F74:O74"/>
    <mergeCell ref="A6:D6"/>
    <mergeCell ref="A7:D7"/>
    <mergeCell ref="A1:D1"/>
    <mergeCell ref="A2:D2"/>
    <mergeCell ref="A3:D3"/>
    <mergeCell ref="A4:D4"/>
    <mergeCell ref="A5:D5"/>
    <mergeCell ref="A39:D39"/>
    <mergeCell ref="A9:D9"/>
    <mergeCell ref="A31:B31"/>
    <mergeCell ref="A30:B30"/>
    <mergeCell ref="A29:B29"/>
    <mergeCell ref="A28:B28"/>
    <mergeCell ref="A27:B27"/>
    <mergeCell ref="A26:B26"/>
  </mergeCells>
  <printOptions horizontalCentered="1"/>
  <pageMargins left="0.51181102362204722" right="0.51181102362204722" top="1.1811023622047245" bottom="0.78740157480314965" header="0.31496062992125984" footer="0.31496062992125984"/>
  <pageSetup paperSize="9" scale="95" orientation="portrait" r:id="rId1"/>
  <headerFooter scaleWithDoc="0" alignWithMargins="0">
    <oddHeader>&amp;L&amp;G&amp;R&amp;G</oddHeader>
    <oddFooter>&amp;L&amp;G&amp;C&amp;"Berlin Sans FB,Normal"&amp;9&amp;K00+000CNPJ 12.290.912/0001-24
Rua do Rosário, nº 77, Sala 203 – Centro - Fortaleza/CE. CEP: 60055-090</oddFooter>
  </headerFooter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I117"/>
  <sheetViews>
    <sheetView showGridLines="0" showZeros="0" view="pageBreakPreview" topLeftCell="A22" zoomScaleNormal="100" zoomScaleSheetLayoutView="100" workbookViewId="0">
      <selection activeCell="A46" sqref="A46:F46"/>
    </sheetView>
  </sheetViews>
  <sheetFormatPr defaultColWidth="11.42578125" defaultRowHeight="12.75" x14ac:dyDescent="0.2"/>
  <cols>
    <col min="1" max="1" width="9.85546875" style="1" bestFit="1" customWidth="1"/>
    <col min="2" max="2" width="55.7109375" style="1" customWidth="1"/>
    <col min="3" max="3" width="9.7109375" style="4" bestFit="1" customWidth="1"/>
    <col min="4" max="4" width="9.85546875" style="5" bestFit="1" customWidth="1"/>
    <col min="5" max="5" width="25.5703125" style="1" hidden="1" customWidth="1"/>
    <col min="6" max="6" width="14.7109375" style="1" customWidth="1"/>
    <col min="7" max="7" width="11.5703125" style="1" bestFit="1" customWidth="1"/>
    <col min="8" max="8" width="15.28515625" style="1" bestFit="1" customWidth="1"/>
    <col min="9" max="9" width="11.42578125" style="1"/>
    <col min="10" max="14" width="11.42578125" style="1" customWidth="1"/>
    <col min="15" max="16384" width="11.42578125" style="1"/>
  </cols>
  <sheetData>
    <row r="1" spans="1:9" x14ac:dyDescent="0.2">
      <c r="A1" s="240" t="str">
        <f>DSC!A1</f>
        <v>AO</v>
      </c>
      <c r="B1" s="240"/>
      <c r="C1" s="240"/>
      <c r="D1" s="240"/>
    </row>
    <row r="2" spans="1:9" x14ac:dyDescent="0.2">
      <c r="A2" s="240" t="str">
        <f>DSC!A2</f>
        <v>SENADO FEDERAL</v>
      </c>
      <c r="B2" s="240"/>
      <c r="C2" s="240"/>
      <c r="D2" s="240"/>
    </row>
    <row r="3" spans="1:9" x14ac:dyDescent="0.2">
      <c r="A3" s="240" t="str">
        <f>DSC!A3</f>
        <v>COORDENAÇÃO DE PROCESSAMENTO EXTERNO DE LICITAÇÕES</v>
      </c>
      <c r="B3" s="240"/>
      <c r="C3" s="240"/>
      <c r="D3" s="240"/>
    </row>
    <row r="4" spans="1:9" x14ac:dyDescent="0.2">
      <c r="A4" s="241" t="str">
        <f>DSC!A4</f>
        <v>Via N2 | Senado Federal | Bloco 16 | 1º Pav. | COPEL | Brasília-DF</v>
      </c>
      <c r="B4" s="241"/>
      <c r="C4" s="241"/>
      <c r="D4" s="241"/>
    </row>
    <row r="5" spans="1:9" x14ac:dyDescent="0.2">
      <c r="A5" s="247">
        <f>DSC!A5</f>
        <v>0</v>
      </c>
      <c r="B5" s="247"/>
      <c r="C5" s="247"/>
      <c r="D5" s="247"/>
    </row>
    <row r="6" spans="1:9" x14ac:dyDescent="0.2">
      <c r="A6" s="240" t="str">
        <f>DSC!A6</f>
        <v>PREGÃO ELETRÔNICO Nº 90005/2025</v>
      </c>
      <c r="B6" s="240"/>
      <c r="C6" s="240"/>
      <c r="D6" s="240"/>
    </row>
    <row r="7" spans="1:9" x14ac:dyDescent="0.2">
      <c r="A7" s="240" t="str">
        <f>DSC!A7</f>
        <v>PROCESSO Nº 00200.009446/2024-29</v>
      </c>
      <c r="B7" s="240"/>
      <c r="C7" s="240"/>
      <c r="D7" s="240"/>
    </row>
    <row r="9" spans="1:9" ht="24.95" customHeight="1" x14ac:dyDescent="0.2">
      <c r="A9" s="251" t="s">
        <v>69</v>
      </c>
      <c r="B9" s="251"/>
      <c r="C9" s="251"/>
      <c r="D9" s="251"/>
    </row>
    <row r="10" spans="1:9" x14ac:dyDescent="0.2">
      <c r="A10" s="2"/>
      <c r="B10" s="3"/>
    </row>
    <row r="11" spans="1:9" x14ac:dyDescent="0.2">
      <c r="A11" s="240" t="str">
        <f>'1'!A11</f>
        <v>EMPRESA: AGRADA CONSTRUÇÕES E SERVIÇOS LTDA</v>
      </c>
      <c r="B11" s="240"/>
      <c r="C11" s="240"/>
      <c r="D11" s="240"/>
    </row>
    <row r="12" spans="1:9" x14ac:dyDescent="0.2">
      <c r="A12" s="240" t="str">
        <f>'1'!A12</f>
        <v>CNPJ: 12.290.912/0001-24</v>
      </c>
      <c r="B12" s="240"/>
      <c r="C12" s="240"/>
      <c r="D12" s="240"/>
    </row>
    <row r="13" spans="1:9" x14ac:dyDescent="0.2">
      <c r="A13" s="240" t="str">
        <f>'1'!A13</f>
        <v>CCT: SINDISERVIÇOS DF000012/2024 (DATA-BASE: 1º DE JANEIRO)</v>
      </c>
      <c r="B13" s="240"/>
      <c r="C13" s="240"/>
      <c r="D13" s="240"/>
    </row>
    <row r="14" spans="1:9" x14ac:dyDescent="0.2">
      <c r="A14" s="240" t="str">
        <f>'1'!A14</f>
        <v>DATA DA PROPOSTA: 13/01/2025</v>
      </c>
      <c r="B14" s="240"/>
      <c r="C14" s="240"/>
      <c r="D14" s="240"/>
    </row>
    <row r="15" spans="1:9" x14ac:dyDescent="0.2">
      <c r="A15" s="56"/>
      <c r="B15" s="56"/>
      <c r="C15" s="56"/>
      <c r="D15" s="56"/>
      <c r="I15" s="193"/>
    </row>
    <row r="16" spans="1:9" ht="26.1" customHeight="1" x14ac:dyDescent="0.2">
      <c r="A16" s="267" t="str">
        <f>'1'!A16</f>
        <v>Empresa beneficiada com a desoneração tributária prevista na Lei nº 13.161/2015, que alterou a Lei nº 12.546/2011? ( ) Não (X) Sim. Indicar fundamentação legal: Art. 7º, inciso IV.</v>
      </c>
      <c r="B16" s="267"/>
      <c r="C16" s="267"/>
      <c r="D16" s="267"/>
      <c r="H16" s="31">
        <v>15204424.800000001</v>
      </c>
      <c r="I16" s="198">
        <f>1-(H17/H16)</f>
        <v>0.10014274265738754</v>
      </c>
    </row>
    <row r="17" spans="1:9" x14ac:dyDescent="0.2">
      <c r="A17" s="267">
        <f>'1'!A17</f>
        <v>0</v>
      </c>
      <c r="B17" s="267"/>
      <c r="C17" s="267"/>
      <c r="D17" s="267"/>
      <c r="H17" s="31">
        <v>13681812</v>
      </c>
      <c r="I17" s="198"/>
    </row>
    <row r="18" spans="1:9" x14ac:dyDescent="0.2">
      <c r="A18" s="207" t="str">
        <f>'1'!A18</f>
        <v>REGIME DE TRIBUTAÇÃO: LUCRO REAL</v>
      </c>
      <c r="B18" s="207"/>
      <c r="C18" s="207"/>
      <c r="D18" s="207"/>
      <c r="H18" s="31"/>
      <c r="I18" s="198"/>
    </row>
    <row r="19" spans="1:9" x14ac:dyDescent="0.2">
      <c r="A19" s="2"/>
      <c r="B19" s="3"/>
      <c r="H19" s="31"/>
      <c r="I19" s="198"/>
    </row>
    <row r="20" spans="1:9" x14ac:dyDescent="0.2">
      <c r="A20" s="26" t="s">
        <v>336</v>
      </c>
      <c r="B20" s="269" t="str">
        <f>DSC!C14</f>
        <v>Apoio Administrativo I</v>
      </c>
      <c r="C20" s="269"/>
      <c r="D20" s="269"/>
      <c r="H20" s="31"/>
      <c r="I20" s="198"/>
    </row>
    <row r="21" spans="1:9" s="6" customFormat="1" x14ac:dyDescent="0.2">
      <c r="A21" s="268"/>
      <c r="B21" s="268"/>
      <c r="C21" s="268"/>
      <c r="D21" s="268"/>
      <c r="H21" s="187"/>
      <c r="I21" s="199"/>
    </row>
    <row r="22" spans="1:9" s="9" customFormat="1" x14ac:dyDescent="0.2">
      <c r="A22" s="270" t="s">
        <v>0</v>
      </c>
      <c r="B22" s="270"/>
      <c r="C22" s="7" t="s">
        <v>70</v>
      </c>
      <c r="D22" s="8" t="s">
        <v>16</v>
      </c>
      <c r="H22" s="188"/>
      <c r="I22" s="200"/>
    </row>
    <row r="23" spans="1:9" s="9" customFormat="1" x14ac:dyDescent="0.2">
      <c r="A23" s="258" t="s">
        <v>1</v>
      </c>
      <c r="B23" s="258"/>
      <c r="C23" s="10" t="s">
        <v>78</v>
      </c>
      <c r="D23" s="11">
        <f>DSC!F14</f>
        <v>3053.9</v>
      </c>
      <c r="H23" s="188"/>
      <c r="I23" s="200"/>
    </row>
    <row r="24" spans="1:9" s="9" customFormat="1" x14ac:dyDescent="0.2">
      <c r="A24" s="258" t="s">
        <v>2</v>
      </c>
      <c r="B24" s="258"/>
      <c r="C24" s="10" t="s">
        <v>78</v>
      </c>
      <c r="D24" s="11" t="s">
        <v>78</v>
      </c>
      <c r="H24" s="188"/>
      <c r="I24" s="194"/>
    </row>
    <row r="25" spans="1:9" s="9" customFormat="1" x14ac:dyDescent="0.2">
      <c r="A25" s="258" t="s">
        <v>3</v>
      </c>
      <c r="B25" s="258"/>
      <c r="C25" s="10" t="s">
        <v>78</v>
      </c>
      <c r="D25" s="11" t="s">
        <v>78</v>
      </c>
      <c r="H25" s="188"/>
      <c r="I25" s="194"/>
    </row>
    <row r="26" spans="1:9" s="9" customFormat="1" x14ac:dyDescent="0.2">
      <c r="A26" s="258" t="s">
        <v>4</v>
      </c>
      <c r="B26" s="258"/>
      <c r="C26" s="10" t="s">
        <v>78</v>
      </c>
      <c r="D26" s="11" t="s">
        <v>78</v>
      </c>
      <c r="H26" s="188"/>
      <c r="I26" s="194"/>
    </row>
    <row r="27" spans="1:9" s="9" customFormat="1" x14ac:dyDescent="0.2">
      <c r="A27" s="258" t="s">
        <v>5</v>
      </c>
      <c r="B27" s="258"/>
      <c r="C27" s="10" t="s">
        <v>78</v>
      </c>
      <c r="D27" s="11" t="s">
        <v>78</v>
      </c>
      <c r="F27" s="13"/>
      <c r="H27" s="188"/>
      <c r="I27" s="194"/>
    </row>
    <row r="28" spans="1:9" s="9" customFormat="1" x14ac:dyDescent="0.2">
      <c r="A28" s="256" t="s">
        <v>6</v>
      </c>
      <c r="B28" s="257"/>
      <c r="C28" s="10" t="s">
        <v>78</v>
      </c>
      <c r="D28" s="11" t="s">
        <v>78</v>
      </c>
      <c r="I28" s="194"/>
    </row>
    <row r="29" spans="1:9" s="9" customFormat="1" x14ac:dyDescent="0.2">
      <c r="A29" s="254" t="s">
        <v>7</v>
      </c>
      <c r="B29" s="255"/>
      <c r="C29" s="10" t="s">
        <v>78</v>
      </c>
      <c r="D29" s="11" t="s">
        <v>78</v>
      </c>
    </row>
    <row r="30" spans="1:9" s="9" customFormat="1" x14ac:dyDescent="0.2">
      <c r="A30" s="254" t="s">
        <v>335</v>
      </c>
      <c r="B30" s="255"/>
      <c r="C30" s="10" t="s">
        <v>78</v>
      </c>
      <c r="D30" s="11" t="s">
        <v>78</v>
      </c>
    </row>
    <row r="31" spans="1:9" s="2" customFormat="1" x14ac:dyDescent="0.2">
      <c r="A31" s="252" t="s">
        <v>8</v>
      </c>
      <c r="B31" s="253"/>
      <c r="C31" s="10" t="s">
        <v>78</v>
      </c>
      <c r="D31" s="37">
        <f>ROUND(SUM(D23:D30),2)</f>
        <v>3053.9</v>
      </c>
    </row>
    <row r="32" spans="1:9" x14ac:dyDescent="0.2">
      <c r="A32" s="248" t="s">
        <v>73</v>
      </c>
      <c r="B32" s="249"/>
      <c r="C32" s="249"/>
      <c r="D32" s="250"/>
    </row>
    <row r="33" spans="1:8" ht="54.95" customHeight="1" x14ac:dyDescent="0.2">
      <c r="A33" s="254" t="s">
        <v>531</v>
      </c>
      <c r="B33" s="255"/>
      <c r="C33" s="63">
        <v>5.5</v>
      </c>
      <c r="D33" s="15">
        <f>ROUND(((11*21)-(D23*6%)),2)</f>
        <v>47.77</v>
      </c>
      <c r="E33" s="1" t="s">
        <v>448</v>
      </c>
    </row>
    <row r="34" spans="1:8" ht="12.75" customHeight="1" x14ac:dyDescent="0.2">
      <c r="A34" s="254" t="s">
        <v>486</v>
      </c>
      <c r="B34" s="255"/>
      <c r="C34" s="62">
        <f>'1'!C34</f>
        <v>44.07</v>
      </c>
      <c r="D34" s="15">
        <f>(C34*21)</f>
        <v>925.47</v>
      </c>
      <c r="E34" s="1" t="str">
        <f>E33</f>
        <v>SEG À SEX - 22 DIAS</v>
      </c>
    </row>
    <row r="35" spans="1:8" ht="12.75" customHeight="1" x14ac:dyDescent="0.2">
      <c r="A35" s="254" t="s">
        <v>483</v>
      </c>
      <c r="B35" s="255"/>
      <c r="C35" s="10" t="s">
        <v>78</v>
      </c>
      <c r="D35" s="15" t="str">
        <f>'1'!D35</f>
        <v>-</v>
      </c>
      <c r="E35" s="1" t="s">
        <v>449</v>
      </c>
    </row>
    <row r="36" spans="1:8" ht="12.75" customHeight="1" x14ac:dyDescent="0.2">
      <c r="A36" s="254" t="s">
        <v>484</v>
      </c>
      <c r="B36" s="255"/>
      <c r="C36" s="10" t="s">
        <v>78</v>
      </c>
      <c r="D36" s="15" t="str">
        <f>'1'!D36</f>
        <v>-</v>
      </c>
      <c r="E36" s="1" t="s">
        <v>449</v>
      </c>
    </row>
    <row r="37" spans="1:8" ht="12.75" customHeight="1" x14ac:dyDescent="0.2">
      <c r="A37" s="254" t="s">
        <v>485</v>
      </c>
      <c r="B37" s="255"/>
      <c r="C37" s="10" t="s">
        <v>78</v>
      </c>
      <c r="D37" s="15">
        <f>'1'!D37</f>
        <v>0</v>
      </c>
    </row>
    <row r="38" spans="1:8" x14ac:dyDescent="0.2">
      <c r="A38" s="252" t="s">
        <v>9</v>
      </c>
      <c r="B38" s="253"/>
      <c r="C38" s="10" t="s">
        <v>78</v>
      </c>
      <c r="D38" s="37">
        <f>ROUND(SUM(D33:D37),2)</f>
        <v>973.24</v>
      </c>
    </row>
    <row r="39" spans="1:8" x14ac:dyDescent="0.2">
      <c r="A39" s="248" t="s">
        <v>10</v>
      </c>
      <c r="B39" s="249"/>
      <c r="C39" s="249"/>
      <c r="D39" s="250"/>
      <c r="G39" s="16"/>
    </row>
    <row r="40" spans="1:8" x14ac:dyDescent="0.2">
      <c r="A40" s="259" t="s">
        <v>11</v>
      </c>
      <c r="B40" s="260"/>
      <c r="C40" s="260"/>
      <c r="D40" s="261"/>
      <c r="G40" s="16"/>
      <c r="H40" s="16"/>
    </row>
    <row r="41" spans="1:8" x14ac:dyDescent="0.2">
      <c r="A41" s="254" t="s">
        <v>68</v>
      </c>
      <c r="B41" s="255"/>
      <c r="C41" s="10" t="s">
        <v>78</v>
      </c>
      <c r="D41" s="15">
        <v>0</v>
      </c>
    </row>
    <row r="42" spans="1:8" x14ac:dyDescent="0.2">
      <c r="A42" s="254" t="s">
        <v>526</v>
      </c>
      <c r="B42" s="255"/>
      <c r="C42" s="10" t="s">
        <v>78</v>
      </c>
      <c r="D42" s="15" t="s">
        <v>78</v>
      </c>
    </row>
    <row r="43" spans="1:8" x14ac:dyDescent="0.2">
      <c r="A43" s="254" t="s">
        <v>125</v>
      </c>
      <c r="B43" s="255"/>
      <c r="C43" s="10" t="s">
        <v>78</v>
      </c>
      <c r="D43" s="15">
        <f>'IT3'!J74</f>
        <v>0</v>
      </c>
    </row>
    <row r="44" spans="1:8" x14ac:dyDescent="0.2">
      <c r="A44" s="254" t="s">
        <v>12</v>
      </c>
      <c r="B44" s="255"/>
      <c r="C44" s="10" t="s">
        <v>78</v>
      </c>
      <c r="D44" s="15" t="s">
        <v>78</v>
      </c>
    </row>
    <row r="45" spans="1:8" x14ac:dyDescent="0.2">
      <c r="A45" s="252" t="s">
        <v>13</v>
      </c>
      <c r="B45" s="253"/>
      <c r="C45" s="10" t="s">
        <v>78</v>
      </c>
      <c r="D45" s="37">
        <f>ROUND(SUM(D41:D44),2)</f>
        <v>0</v>
      </c>
    </row>
    <row r="46" spans="1:8" x14ac:dyDescent="0.2">
      <c r="A46" s="248" t="s">
        <v>14</v>
      </c>
      <c r="B46" s="249"/>
      <c r="C46" s="249"/>
      <c r="D46" s="250"/>
    </row>
    <row r="47" spans="1:8" x14ac:dyDescent="0.2">
      <c r="A47" s="271" t="s">
        <v>15</v>
      </c>
      <c r="B47" s="271"/>
      <c r="C47" s="18" t="s">
        <v>70</v>
      </c>
      <c r="D47" s="17" t="s">
        <v>16</v>
      </c>
    </row>
    <row r="48" spans="1:8" x14ac:dyDescent="0.2">
      <c r="A48" s="264" t="s">
        <v>17</v>
      </c>
      <c r="B48" s="265"/>
      <c r="C48" s="153">
        <f>'1'!C48</f>
        <v>0.05</v>
      </c>
      <c r="D48" s="19">
        <f>ROUND(C48*$D$31,2)</f>
        <v>152.69999999999999</v>
      </c>
    </row>
    <row r="49" spans="1:4" x14ac:dyDescent="0.2">
      <c r="A49" s="254" t="s">
        <v>18</v>
      </c>
      <c r="B49" s="255"/>
      <c r="C49" s="153">
        <f>'1'!C49</f>
        <v>1.4999999999999999E-2</v>
      </c>
      <c r="D49" s="19">
        <f t="shared" ref="D49:D54" si="0">ROUND(C49*$D$31,2)</f>
        <v>45.81</v>
      </c>
    </row>
    <row r="50" spans="1:4" x14ac:dyDescent="0.2">
      <c r="A50" s="254" t="s">
        <v>19</v>
      </c>
      <c r="B50" s="255"/>
      <c r="C50" s="153">
        <f>'1'!C50</f>
        <v>0.01</v>
      </c>
      <c r="D50" s="19">
        <f t="shared" si="0"/>
        <v>30.54</v>
      </c>
    </row>
    <row r="51" spans="1:4" x14ac:dyDescent="0.2">
      <c r="A51" s="254" t="s">
        <v>20</v>
      </c>
      <c r="B51" s="255"/>
      <c r="C51" s="153">
        <f>'1'!C51</f>
        <v>2E-3</v>
      </c>
      <c r="D51" s="19">
        <f t="shared" si="0"/>
        <v>6.11</v>
      </c>
    </row>
    <row r="52" spans="1:4" x14ac:dyDescent="0.2">
      <c r="A52" s="254" t="s">
        <v>21</v>
      </c>
      <c r="B52" s="255"/>
      <c r="C52" s="153">
        <f>'1'!C52</f>
        <v>2.5000000000000001E-2</v>
      </c>
      <c r="D52" s="19">
        <f t="shared" si="0"/>
        <v>76.349999999999994</v>
      </c>
    </row>
    <row r="53" spans="1:4" x14ac:dyDescent="0.2">
      <c r="A53" s="254" t="s">
        <v>22</v>
      </c>
      <c r="B53" s="255"/>
      <c r="C53" s="153">
        <f>'1'!C53</f>
        <v>0.08</v>
      </c>
      <c r="D53" s="19">
        <f t="shared" si="0"/>
        <v>244.31</v>
      </c>
    </row>
    <row r="54" spans="1:4" ht="26.1" customHeight="1" x14ac:dyDescent="0.2">
      <c r="A54" s="254" t="s">
        <v>104</v>
      </c>
      <c r="B54" s="255"/>
      <c r="C54" s="155">
        <f>'1'!C54</f>
        <v>1.4999999999999999E-2</v>
      </c>
      <c r="D54" s="19">
        <f t="shared" si="0"/>
        <v>45.81</v>
      </c>
    </row>
    <row r="55" spans="1:4" x14ac:dyDescent="0.2">
      <c r="A55" s="254" t="s">
        <v>23</v>
      </c>
      <c r="B55" s="255"/>
      <c r="C55" s="156">
        <f>'1'!C55</f>
        <v>6.0000000000000001E-3</v>
      </c>
      <c r="D55" s="19">
        <f>ROUND(C55*$D$31,2)</f>
        <v>18.32</v>
      </c>
    </row>
    <row r="56" spans="1:4" s="21" customFormat="1" x14ac:dyDescent="0.2">
      <c r="A56" s="262" t="s">
        <v>24</v>
      </c>
      <c r="B56" s="263"/>
      <c r="C56" s="157">
        <f>IF($D$31="","SOMA(C35:C42)",SUM(C48:C55))</f>
        <v>0.20300000000000001</v>
      </c>
      <c r="D56" s="39">
        <f>ROUND(SUM(D48:D55),2)</f>
        <v>619.95000000000005</v>
      </c>
    </row>
    <row r="57" spans="1:4" x14ac:dyDescent="0.2">
      <c r="A57" s="271" t="s">
        <v>25</v>
      </c>
      <c r="B57" s="271"/>
      <c r="C57" s="22" t="s">
        <v>70</v>
      </c>
      <c r="D57" s="23" t="s">
        <v>16</v>
      </c>
    </row>
    <row r="58" spans="1:4" x14ac:dyDescent="0.2">
      <c r="A58" s="254" t="s">
        <v>26</v>
      </c>
      <c r="B58" s="255"/>
      <c r="C58" s="153">
        <f>'1'!C58</f>
        <v>8.3333299999999999E-2</v>
      </c>
      <c r="D58" s="20">
        <f>ROUND(C58*$D$31,2)</f>
        <v>254.49</v>
      </c>
    </row>
    <row r="59" spans="1:4" x14ac:dyDescent="0.2">
      <c r="A59" s="252" t="s">
        <v>27</v>
      </c>
      <c r="B59" s="253"/>
      <c r="C59" s="158">
        <f>ROUND(SUM(C58:C58),5)</f>
        <v>8.3330000000000001E-2</v>
      </c>
      <c r="D59" s="17">
        <f>D58</f>
        <v>254.49</v>
      </c>
    </row>
    <row r="60" spans="1:4" x14ac:dyDescent="0.2">
      <c r="A60" s="254" t="s">
        <v>28</v>
      </c>
      <c r="B60" s="255"/>
      <c r="C60" s="153">
        <f>C56*C59</f>
        <v>1.6915990000000002E-2</v>
      </c>
      <c r="D60" s="24">
        <f>ROUND(C60*D31,2)</f>
        <v>51.66</v>
      </c>
    </row>
    <row r="61" spans="1:4" x14ac:dyDescent="0.2">
      <c r="A61" s="262" t="s">
        <v>24</v>
      </c>
      <c r="B61" s="263"/>
      <c r="C61" s="157">
        <f>IF($D$31="","SOMA(C48:C49)",SUM(C59:C60))</f>
        <v>0.10024599000000001</v>
      </c>
      <c r="D61" s="39">
        <f>ROUND(SUM(D59:D60),2)</f>
        <v>306.14999999999998</v>
      </c>
    </row>
    <row r="62" spans="1:4" x14ac:dyDescent="0.2">
      <c r="A62" s="271" t="s">
        <v>29</v>
      </c>
      <c r="B62" s="271"/>
      <c r="C62" s="22" t="s">
        <v>70</v>
      </c>
      <c r="D62" s="23" t="s">
        <v>16</v>
      </c>
    </row>
    <row r="63" spans="1:4" ht="42" customHeight="1" x14ac:dyDescent="0.2">
      <c r="A63" s="274" t="str">
        <f>'1'!A63:B63</f>
        <v>Afastamento maternidade - Memória de cálculo: {((1/12x4)+(1,33/12x4))/12x0,0025x100 =  0,016180% - Estimativa de que 0,0025% dos empregados usufruirão de 4(quatro) meses de licença por ano.</v>
      </c>
      <c r="B63" s="275"/>
      <c r="C63" s="159">
        <f>'1'!C63</f>
        <v>2.0000000000000001E-4</v>
      </c>
      <c r="D63" s="20">
        <f>ROUND(C63*$D$31,2)</f>
        <v>0.61</v>
      </c>
    </row>
    <row r="64" spans="1:4" x14ac:dyDescent="0.2">
      <c r="A64" s="254" t="s">
        <v>30</v>
      </c>
      <c r="B64" s="255"/>
      <c r="C64" s="160">
        <f>ROUND(C56*C63,5)</f>
        <v>4.0000000000000003E-5</v>
      </c>
      <c r="D64" s="20">
        <f>ROUND(C64*D$31,2)</f>
        <v>0.12</v>
      </c>
    </row>
    <row r="65" spans="1:4" x14ac:dyDescent="0.2">
      <c r="A65" s="262" t="s">
        <v>24</v>
      </c>
      <c r="B65" s="263"/>
      <c r="C65" s="157">
        <f>IF($D$31="","SOMA(C52:C53)",SUM(C63:C64))</f>
        <v>2.4000000000000001E-4</v>
      </c>
      <c r="D65" s="39">
        <f>ROUND(SUM(D63:D64),2)</f>
        <v>0.73</v>
      </c>
    </row>
    <row r="66" spans="1:4" x14ac:dyDescent="0.2">
      <c r="A66" s="271" t="s">
        <v>31</v>
      </c>
      <c r="B66" s="271"/>
      <c r="C66" s="22" t="s">
        <v>70</v>
      </c>
      <c r="D66" s="23" t="s">
        <v>16</v>
      </c>
    </row>
    <row r="67" spans="1:4" ht="42" customHeight="1" x14ac:dyDescent="0.2">
      <c r="A67" s="254" t="str">
        <f>'1'!A67:B67</f>
        <v>Aviso Prévio Indenizado ( art. 7º, XXI, CF e 477, 487 e 491, CLT) - Memória de cálculo: {[0,01x(1/12)]x100} = 0,08333% - Estimativa de que 1% (um por cento) dos empregados serão substituídos durante um ano.</v>
      </c>
      <c r="B67" s="255"/>
      <c r="C67" s="156">
        <f>'1'!C67</f>
        <v>8.3330000000000003E-4</v>
      </c>
      <c r="D67" s="24">
        <f>ROUND(C67*$D$31,2)</f>
        <v>2.54</v>
      </c>
    </row>
    <row r="68" spans="1:4" x14ac:dyDescent="0.2">
      <c r="A68" s="254" t="s">
        <v>32</v>
      </c>
      <c r="B68" s="255"/>
      <c r="C68" s="156">
        <f>ROUND(C67*C$53,5)</f>
        <v>6.9999999999999994E-5</v>
      </c>
      <c r="D68" s="24">
        <f t="shared" ref="D68:D71" si="1">ROUND(C68*$D$31,2)</f>
        <v>0.21</v>
      </c>
    </row>
    <row r="69" spans="1:4" ht="42" customHeight="1" x14ac:dyDescent="0.2">
      <c r="A69" s="254" t="str">
        <f>'1'!A69:B69</f>
        <v>Aviso Prévio Trabalhado (art. 7º, inciso XXI, CF e 477, 487 e 491, CLT) - Memória de cálculo: (7/365)x0,05x100) = 0,09589% - Redução de 7 dias ou 2h p/dia p/ 5% dos empregados. Percentual relativo a contrato de 12 meses)</v>
      </c>
      <c r="B69" s="255"/>
      <c r="C69" s="160">
        <f>'1'!C69</f>
        <v>1E-3</v>
      </c>
      <c r="D69" s="24">
        <f t="shared" si="1"/>
        <v>3.05</v>
      </c>
    </row>
    <row r="70" spans="1:4" x14ac:dyDescent="0.2">
      <c r="A70" s="254" t="s">
        <v>33</v>
      </c>
      <c r="B70" s="255"/>
      <c r="C70" s="160">
        <f>ROUND(C69*C$56,5)</f>
        <v>2.0000000000000001E-4</v>
      </c>
      <c r="D70" s="24">
        <f t="shared" si="1"/>
        <v>0.61</v>
      </c>
    </row>
    <row r="71" spans="1:4" x14ac:dyDescent="0.2">
      <c r="A71" s="254" t="s">
        <v>34</v>
      </c>
      <c r="B71" s="255"/>
      <c r="C71" s="160">
        <f>'1'!C71</f>
        <v>3.8222199999999998E-2</v>
      </c>
      <c r="D71" s="24">
        <f t="shared" si="1"/>
        <v>116.73</v>
      </c>
    </row>
    <row r="72" spans="1:4" x14ac:dyDescent="0.2">
      <c r="A72" s="262" t="s">
        <v>24</v>
      </c>
      <c r="B72" s="263"/>
      <c r="C72" s="157">
        <f>IF($D$31="","SOMA(C57:C62)",SUM(C67:C71))</f>
        <v>4.03255E-2</v>
      </c>
      <c r="D72" s="39">
        <f>ROUND(SUM(D67:D71),2)</f>
        <v>123.14</v>
      </c>
    </row>
    <row r="73" spans="1:4" x14ac:dyDescent="0.2">
      <c r="A73" s="271" t="s">
        <v>35</v>
      </c>
      <c r="B73" s="271"/>
      <c r="C73" s="22" t="s">
        <v>70</v>
      </c>
      <c r="D73" s="23" t="s">
        <v>16</v>
      </c>
    </row>
    <row r="74" spans="1:4" x14ac:dyDescent="0.2">
      <c r="A74" s="264" t="s">
        <v>497</v>
      </c>
      <c r="B74" s="265"/>
      <c r="C74" s="153">
        <v>8.3333299999999999E-2</v>
      </c>
      <c r="D74" s="20">
        <f t="shared" ref="D74:D81" si="2">ROUND(C74*D$31,2)</f>
        <v>254.49</v>
      </c>
    </row>
    <row r="75" spans="1:4" x14ac:dyDescent="0.2">
      <c r="A75" s="254" t="s">
        <v>36</v>
      </c>
      <c r="B75" s="255"/>
      <c r="C75" s="159">
        <f>'1'!C75</f>
        <v>2.7777799999999998E-2</v>
      </c>
      <c r="D75" s="20">
        <f t="shared" si="2"/>
        <v>84.83</v>
      </c>
    </row>
    <row r="76" spans="1:4" ht="42" customHeight="1" x14ac:dyDescent="0.2">
      <c r="A76" s="254" t="str">
        <f>'1'!A76:B76</f>
        <v>Auxílio doença ( arts. 59 a 64, Lei 8.213/91, art. 18, Lei nº 8.212/91 e art. 476, CLT) Memória de cálculo: {(1/365)x50} = 0,13698% - Estimativa de 01(uma) licença de 01(um) dia por ano para 50% (cinquenta por cento) dos empregados.</v>
      </c>
      <c r="B76" s="255"/>
      <c r="C76" s="159">
        <f>'1'!C76</f>
        <v>1.3698E-3</v>
      </c>
      <c r="D76" s="20">
        <f t="shared" si="2"/>
        <v>4.18</v>
      </c>
    </row>
    <row r="77" spans="1:4" ht="42" customHeight="1" x14ac:dyDescent="0.2">
      <c r="A77" s="254" t="str">
        <f>'1'!A77:B77</f>
        <v>Licença paternidade (art. 7º, inciso XIX, CF e 10, § 1º CLT) Memória de cálculo: {(5/365)0,01)x100} = 0,01369% - Estimativa de que 1% dos empregados usufruirá de 5(cinco) dias de licença por ano.</v>
      </c>
      <c r="B77" s="255"/>
      <c r="C77" s="159">
        <f>'1'!C77</f>
        <v>1.3689999999999999E-4</v>
      </c>
      <c r="D77" s="20">
        <f t="shared" si="2"/>
        <v>0.42</v>
      </c>
    </row>
    <row r="78" spans="1:4" ht="42" customHeight="1" x14ac:dyDescent="0.2">
      <c r="A78" s="254" t="str">
        <f>'1'!A78:B78</f>
        <v>Faltas legais (art. 473 e 83, CLT) Memória de cálculo: {(1/365)x50} = 0,13698% - Estimativa de que 50% (cinquenta por cento) dos empregados terão 01(um) dia de ausência por ano</v>
      </c>
      <c r="B78" s="255"/>
      <c r="C78" s="159">
        <f>'1'!C78</f>
        <v>1.3698E-3</v>
      </c>
      <c r="D78" s="20">
        <f t="shared" si="2"/>
        <v>4.18</v>
      </c>
    </row>
    <row r="79" spans="1:4" ht="42" customHeight="1" x14ac:dyDescent="0.2">
      <c r="A79" s="254" t="str">
        <f>'1'!A79:B79</f>
        <v>Acidente de Trabalho (arts. 19 a 23, Lei 8.213/91, art. 473, CLT e Lei nº 6.367/76) Memória de cálculo: {(15/365)x0,005x100} = 0,02054% - Estimativa de 01(uma) licença de 15(quinze) dias por ano para 0,005% dos empregados</v>
      </c>
      <c r="B79" s="255"/>
      <c r="C79" s="159">
        <f>'1'!C79</f>
        <v>2.0540000000000001E-4</v>
      </c>
      <c r="D79" s="20">
        <f t="shared" si="2"/>
        <v>0.63</v>
      </c>
    </row>
    <row r="80" spans="1:4" x14ac:dyDescent="0.2">
      <c r="A80" s="252" t="s">
        <v>27</v>
      </c>
      <c r="B80" s="253"/>
      <c r="C80" s="161">
        <f>SUM(C74:C79)</f>
        <v>0.11419299999999999</v>
      </c>
      <c r="D80" s="17">
        <f t="shared" si="2"/>
        <v>348.73</v>
      </c>
    </row>
    <row r="81" spans="1:5" x14ac:dyDescent="0.2">
      <c r="A81" s="254" t="s">
        <v>37</v>
      </c>
      <c r="B81" s="255"/>
      <c r="C81" s="161">
        <f>C80*C56</f>
        <v>2.3181179E-2</v>
      </c>
      <c r="D81" s="20">
        <f t="shared" si="2"/>
        <v>70.790000000000006</v>
      </c>
    </row>
    <row r="82" spans="1:5" x14ac:dyDescent="0.2">
      <c r="A82" s="262" t="s">
        <v>24</v>
      </c>
      <c r="B82" s="263"/>
      <c r="C82" s="157">
        <f>IF($D$31="","SOMA(C71:C72)",SUM(C80:C81))</f>
        <v>0.13737417899999999</v>
      </c>
      <c r="D82" s="39">
        <f>IF($D$31="","ARRED(SOMA(D71:D72);2)",ROUND(SUM(D80:D81),2))</f>
        <v>419.52</v>
      </c>
    </row>
    <row r="83" spans="1:5" x14ac:dyDescent="0.2">
      <c r="A83" s="248" t="s">
        <v>38</v>
      </c>
      <c r="B83" s="249"/>
      <c r="C83" s="249"/>
      <c r="D83" s="250"/>
    </row>
    <row r="84" spans="1:5" x14ac:dyDescent="0.2">
      <c r="A84" s="25">
        <v>4</v>
      </c>
      <c r="B84" s="26" t="s">
        <v>39</v>
      </c>
      <c r="C84" s="22" t="s">
        <v>70</v>
      </c>
      <c r="D84" s="23" t="s">
        <v>16</v>
      </c>
    </row>
    <row r="85" spans="1:5" x14ac:dyDescent="0.2">
      <c r="A85" s="25" t="s">
        <v>40</v>
      </c>
      <c r="B85" s="27" t="s">
        <v>41</v>
      </c>
      <c r="C85" s="40">
        <f>C56</f>
        <v>0.20300000000000001</v>
      </c>
      <c r="D85" s="41">
        <f>D56</f>
        <v>619.95000000000005</v>
      </c>
    </row>
    <row r="86" spans="1:5" x14ac:dyDescent="0.2">
      <c r="A86" s="25" t="s">
        <v>42</v>
      </c>
      <c r="B86" s="28" t="s">
        <v>43</v>
      </c>
      <c r="C86" s="40">
        <f>C61</f>
        <v>0.10024599000000001</v>
      </c>
      <c r="D86" s="41">
        <f>D61</f>
        <v>306.14999999999998</v>
      </c>
    </row>
    <row r="87" spans="1:5" x14ac:dyDescent="0.2">
      <c r="A87" s="25" t="s">
        <v>44</v>
      </c>
      <c r="B87" s="28" t="s">
        <v>45</v>
      </c>
      <c r="C87" s="40">
        <f>C65</f>
        <v>2.4000000000000001E-4</v>
      </c>
      <c r="D87" s="41">
        <f>D65</f>
        <v>0.73</v>
      </c>
    </row>
    <row r="88" spans="1:5" x14ac:dyDescent="0.2">
      <c r="A88" s="25" t="s">
        <v>46</v>
      </c>
      <c r="B88" s="28" t="s">
        <v>47</v>
      </c>
      <c r="C88" s="40">
        <f>C72</f>
        <v>4.03255E-2</v>
      </c>
      <c r="D88" s="41">
        <f>D72</f>
        <v>123.14</v>
      </c>
    </row>
    <row r="89" spans="1:5" x14ac:dyDescent="0.2">
      <c r="A89" s="25" t="s">
        <v>48</v>
      </c>
      <c r="B89" s="28" t="s">
        <v>49</v>
      </c>
      <c r="C89" s="40">
        <f>C82</f>
        <v>0.13737417899999999</v>
      </c>
      <c r="D89" s="41">
        <f>D82</f>
        <v>419.52</v>
      </c>
    </row>
    <row r="90" spans="1:5" x14ac:dyDescent="0.2">
      <c r="A90" s="262" t="s">
        <v>24</v>
      </c>
      <c r="B90" s="263"/>
      <c r="C90" s="38">
        <f>IF($D$31="","SOMA(C76:C80)",SUM(C85:C89))</f>
        <v>0.48118566900000004</v>
      </c>
      <c r="D90" s="39">
        <f>IF($D$31="","SOMA(D76:D80)",SUM(D85:D89))</f>
        <v>1469.49</v>
      </c>
    </row>
    <row r="91" spans="1:5" x14ac:dyDescent="0.2">
      <c r="A91" s="262" t="s">
        <v>50</v>
      </c>
      <c r="B91" s="263"/>
      <c r="C91" s="42"/>
      <c r="D91" s="41">
        <f>IF($D$31="","ARRED(D17+D25+D32+D81;2)",ROUND(D31+D38+D45+D90,2))</f>
        <v>5496.63</v>
      </c>
    </row>
    <row r="92" spans="1:5" x14ac:dyDescent="0.2">
      <c r="A92" s="248" t="s">
        <v>51</v>
      </c>
      <c r="B92" s="249"/>
      <c r="C92" s="249"/>
      <c r="D92" s="250"/>
    </row>
    <row r="93" spans="1:5" x14ac:dyDescent="0.2">
      <c r="A93" s="25">
        <v>5</v>
      </c>
      <c r="B93" s="29"/>
      <c r="C93" s="18" t="s">
        <v>70</v>
      </c>
      <c r="D93" s="17" t="s">
        <v>16</v>
      </c>
    </row>
    <row r="94" spans="1:5" x14ac:dyDescent="0.2">
      <c r="A94" s="25" t="s">
        <v>52</v>
      </c>
      <c r="B94" s="30" t="s">
        <v>53</v>
      </c>
      <c r="C94" s="43">
        <f>'1'!C94</f>
        <v>0.01</v>
      </c>
      <c r="D94" s="20">
        <f>ROUND(C94*$D$91,2)</f>
        <v>54.97</v>
      </c>
      <c r="E94" s="31"/>
    </row>
    <row r="95" spans="1:5" x14ac:dyDescent="0.2">
      <c r="A95" s="25" t="s">
        <v>54</v>
      </c>
      <c r="B95" s="30" t="s">
        <v>55</v>
      </c>
      <c r="C95" s="43">
        <f>'1'!C95</f>
        <v>0.01</v>
      </c>
      <c r="D95" s="20">
        <f>ROUND((D$91+D$94)*C$95,2)</f>
        <v>55.52</v>
      </c>
      <c r="E95" s="32"/>
    </row>
    <row r="96" spans="1:5" x14ac:dyDescent="0.2">
      <c r="A96" s="33" t="s">
        <v>56</v>
      </c>
      <c r="B96" s="30" t="s">
        <v>57</v>
      </c>
      <c r="C96" s="40">
        <f>SUM(C97:C101)</f>
        <v>0.17850000000000002</v>
      </c>
      <c r="D96" s="34">
        <f>SUM(D97:D101)</f>
        <v>1218.3499999999999</v>
      </c>
      <c r="E96" s="31"/>
    </row>
    <row r="97" spans="1:5" x14ac:dyDescent="0.2">
      <c r="A97" s="272" t="s">
        <v>58</v>
      </c>
      <c r="B97" s="35" t="s">
        <v>59</v>
      </c>
      <c r="C97" s="44">
        <f>'1'!C97</f>
        <v>1.6500000000000001E-2</v>
      </c>
      <c r="D97" s="34">
        <f>ROUND(C97*D104,2)</f>
        <v>112.62</v>
      </c>
      <c r="E97" s="31"/>
    </row>
    <row r="98" spans="1:5" x14ac:dyDescent="0.2">
      <c r="A98" s="273"/>
      <c r="B98" s="35" t="s">
        <v>60</v>
      </c>
      <c r="C98" s="44">
        <f>'1'!C98</f>
        <v>7.5999999999999998E-2</v>
      </c>
      <c r="D98" s="34">
        <f>ROUND(C98*D104,2)</f>
        <v>518.74</v>
      </c>
      <c r="E98" s="31"/>
    </row>
    <row r="99" spans="1:5" x14ac:dyDescent="0.2">
      <c r="A99" s="25" t="s">
        <v>61</v>
      </c>
      <c r="B99" s="35" t="s">
        <v>62</v>
      </c>
      <c r="C99" s="44" t="s">
        <v>78</v>
      </c>
      <c r="D99" s="34" t="s">
        <v>78</v>
      </c>
      <c r="E99" s="31"/>
    </row>
    <row r="100" spans="1:5" x14ac:dyDescent="0.2">
      <c r="A100" s="25" t="s">
        <v>63</v>
      </c>
      <c r="B100" s="35" t="s">
        <v>64</v>
      </c>
      <c r="C100" s="44">
        <f>'1'!C100</f>
        <v>0.05</v>
      </c>
      <c r="D100" s="34">
        <f>ROUND(C100*D$104,2)</f>
        <v>341.27</v>
      </c>
    </row>
    <row r="101" spans="1:5" ht="25.5" x14ac:dyDescent="0.2">
      <c r="A101" s="25" t="s">
        <v>65</v>
      </c>
      <c r="B101" s="46" t="s">
        <v>66</v>
      </c>
      <c r="C101" s="44">
        <f>'1'!C101</f>
        <v>3.5999999999999997E-2</v>
      </c>
      <c r="D101" s="34">
        <f>ROUND(C101*D$104,2)</f>
        <v>245.72</v>
      </c>
    </row>
    <row r="102" spans="1:5" x14ac:dyDescent="0.2">
      <c r="A102" s="262" t="s">
        <v>67</v>
      </c>
      <c r="B102" s="263"/>
      <c r="C102" s="38">
        <f>IF($D$31="","SOMA(C88:C94)+C86",SUM(C94:C96))</f>
        <v>0.19850000000000001</v>
      </c>
      <c r="D102" s="45">
        <f>ROUND(SUM(D94:D96),2)</f>
        <v>1328.84</v>
      </c>
    </row>
    <row r="103" spans="1:5" ht="12.75" customHeight="1" x14ac:dyDescent="0.2">
      <c r="A103" s="76" t="s">
        <v>72</v>
      </c>
      <c r="B103" s="77" t="str">
        <f>B20</f>
        <v>Apoio Administrativo I</v>
      </c>
      <c r="C103" s="48" t="s">
        <v>71</v>
      </c>
      <c r="D103" s="48" t="s">
        <v>101</v>
      </c>
    </row>
    <row r="104" spans="1:5" x14ac:dyDescent="0.2">
      <c r="A104" s="252" t="s">
        <v>102</v>
      </c>
      <c r="B104" s="253"/>
      <c r="C104" s="26">
        <v>1</v>
      </c>
      <c r="D104" s="36">
        <f>ROUND((D91+D94+D95)/(1-SUM(C97:C101)),2)</f>
        <v>6825.47</v>
      </c>
    </row>
    <row r="105" spans="1:5" x14ac:dyDescent="0.2">
      <c r="A105" s="252" t="s">
        <v>103</v>
      </c>
      <c r="B105" s="253"/>
      <c r="C105" s="79">
        <f>DSC!D14</f>
        <v>141</v>
      </c>
      <c r="D105" s="58">
        <f>D104*C105</f>
        <v>962391.27</v>
      </c>
    </row>
    <row r="107" spans="1:5" x14ac:dyDescent="0.2">
      <c r="A107" s="224" t="str">
        <f>PRP!A48</f>
        <v>Fortaleza/CE, 07 de março de 2025</v>
      </c>
      <c r="B107" s="224"/>
      <c r="C107" s="224"/>
      <c r="D107" s="224"/>
    </row>
    <row r="115" spans="1:4" s="92" customFormat="1" ht="11.1" customHeight="1" x14ac:dyDescent="0.2">
      <c r="A115" s="237" t="str">
        <f>DSC!A28</f>
        <v>AGRADA CONSTRUÇÕES E SERVIÇOS LTDA - CNPJ 12.290.912/0001-24</v>
      </c>
      <c r="B115" s="237"/>
      <c r="C115" s="237"/>
      <c r="D115" s="237"/>
    </row>
    <row r="116" spans="1:4" s="92" customFormat="1" ht="11.1" customHeight="1" x14ac:dyDescent="0.2">
      <c r="A116" s="239" t="str">
        <f>DSC!A29</f>
        <v>Hubiraci de Oliveira Mendes - Representante Legal</v>
      </c>
      <c r="B116" s="239"/>
      <c r="C116" s="239"/>
      <c r="D116" s="239"/>
    </row>
    <row r="117" spans="1:4" s="92" customFormat="1" ht="11.1" customHeight="1" x14ac:dyDescent="0.2">
      <c r="A117" s="233" t="str">
        <f>DSC!A30</f>
        <v>CPF 371.624.111-34 / 933.735 SSPDS-DF</v>
      </c>
      <c r="B117" s="233"/>
      <c r="C117" s="233"/>
      <c r="D117" s="233"/>
    </row>
  </sheetData>
  <mergeCells count="90">
    <mergeCell ref="A36:B36"/>
    <mergeCell ref="A102:B102"/>
    <mergeCell ref="A83:D83"/>
    <mergeCell ref="A72:B72"/>
    <mergeCell ref="A97:A98"/>
    <mergeCell ref="A71:B71"/>
    <mergeCell ref="A81:B81"/>
    <mergeCell ref="A82:B82"/>
    <mergeCell ref="A60:B60"/>
    <mergeCell ref="A70:B70"/>
    <mergeCell ref="A59:B59"/>
    <mergeCell ref="A91:B91"/>
    <mergeCell ref="A92:D92"/>
    <mergeCell ref="A63:B63"/>
    <mergeCell ref="A64:B64"/>
    <mergeCell ref="A65:B65"/>
    <mergeCell ref="A117:D117"/>
    <mergeCell ref="A105:B105"/>
    <mergeCell ref="A107:D107"/>
    <mergeCell ref="A115:D115"/>
    <mergeCell ref="A116:D116"/>
    <mergeCell ref="A56:B56"/>
    <mergeCell ref="A57:B57"/>
    <mergeCell ref="A58:B58"/>
    <mergeCell ref="A61:B61"/>
    <mergeCell ref="A104:B104"/>
    <mergeCell ref="A90:B90"/>
    <mergeCell ref="A75:B75"/>
    <mergeCell ref="A76:B76"/>
    <mergeCell ref="A77:B77"/>
    <mergeCell ref="A62:B62"/>
    <mergeCell ref="A68:B68"/>
    <mergeCell ref="A69:B69"/>
    <mergeCell ref="A78:B78"/>
    <mergeCell ref="A79:B79"/>
    <mergeCell ref="A80:B80"/>
    <mergeCell ref="A73:B73"/>
    <mergeCell ref="A74:B74"/>
    <mergeCell ref="A66:B66"/>
    <mergeCell ref="A67:B67"/>
    <mergeCell ref="A43:B43"/>
    <mergeCell ref="A44:B44"/>
    <mergeCell ref="A45:B45"/>
    <mergeCell ref="A46:D46"/>
    <mergeCell ref="A55:B55"/>
    <mergeCell ref="A48:B48"/>
    <mergeCell ref="A49:B49"/>
    <mergeCell ref="A50:B50"/>
    <mergeCell ref="A51:B51"/>
    <mergeCell ref="A52:B52"/>
    <mergeCell ref="A53:B53"/>
    <mergeCell ref="A54:B54"/>
    <mergeCell ref="A47:B47"/>
    <mergeCell ref="A38:B38"/>
    <mergeCell ref="A39:D39"/>
    <mergeCell ref="A40:D40"/>
    <mergeCell ref="A41:B41"/>
    <mergeCell ref="A42:B42"/>
    <mergeCell ref="A30:B30"/>
    <mergeCell ref="A31:B31"/>
    <mergeCell ref="A32:D32"/>
    <mergeCell ref="A33:B33"/>
    <mergeCell ref="A34:B34"/>
    <mergeCell ref="A25:B25"/>
    <mergeCell ref="A26:B26"/>
    <mergeCell ref="A27:B27"/>
    <mergeCell ref="A28:B28"/>
    <mergeCell ref="A29:B29"/>
    <mergeCell ref="A35:B35"/>
    <mergeCell ref="A37:B37"/>
    <mergeCell ref="A6:D6"/>
    <mergeCell ref="A7:D7"/>
    <mergeCell ref="A1:D1"/>
    <mergeCell ref="A2:D2"/>
    <mergeCell ref="A3:D3"/>
    <mergeCell ref="A4:D4"/>
    <mergeCell ref="A5:D5"/>
    <mergeCell ref="A24:B24"/>
    <mergeCell ref="A9:D9"/>
    <mergeCell ref="B20:D20"/>
    <mergeCell ref="A21:D21"/>
    <mergeCell ref="A22:B22"/>
    <mergeCell ref="A23:B23"/>
    <mergeCell ref="A11:D11"/>
    <mergeCell ref="A18:D18"/>
    <mergeCell ref="A12:D12"/>
    <mergeCell ref="A13:D13"/>
    <mergeCell ref="A14:D14"/>
    <mergeCell ref="A16:D16"/>
    <mergeCell ref="A17:D17"/>
  </mergeCells>
  <printOptions horizontalCentered="1"/>
  <pageMargins left="0.51181102362204722" right="0.51181102362204722" top="1.1811023622047245" bottom="0.78740157480314965" header="0.31496062992125984" footer="0.31496062992125984"/>
  <pageSetup paperSize="9" scale="95" orientation="portrait" r:id="rId1"/>
  <headerFooter scaleWithDoc="0" alignWithMargins="0">
    <oddHeader>&amp;L&amp;G&amp;R&amp;G</oddHeader>
    <oddFooter>&amp;L&amp;G&amp;C&amp;"Berlin Sans FB,Normal"&amp;9&amp;K00+000CNPJ 12.290.912/0001-24
Rua do Rosário, nº 77, Sala 203 – Centro - Fortaleza/CE. CEP: 60055-090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I118"/>
  <sheetViews>
    <sheetView showGridLines="0" showZeros="0" view="pageBreakPreview" topLeftCell="A31" zoomScaleNormal="100" zoomScaleSheetLayoutView="100" workbookViewId="0">
      <selection activeCell="A46" sqref="A46:F46"/>
    </sheetView>
  </sheetViews>
  <sheetFormatPr defaultColWidth="11.42578125" defaultRowHeight="12.75" x14ac:dyDescent="0.2"/>
  <cols>
    <col min="1" max="1" width="9.85546875" style="1" bestFit="1" customWidth="1"/>
    <col min="2" max="2" width="55.7109375" style="1" customWidth="1"/>
    <col min="3" max="3" width="9.7109375" style="4" bestFit="1" customWidth="1"/>
    <col min="4" max="4" width="8.85546875" style="5" bestFit="1" customWidth="1"/>
    <col min="5" max="5" width="16.140625" style="1" hidden="1" customWidth="1"/>
    <col min="6" max="6" width="14.7109375" style="1" customWidth="1"/>
    <col min="7" max="7" width="11.5703125" style="1" bestFit="1" customWidth="1"/>
    <col min="8" max="8" width="15.28515625" style="1" bestFit="1" customWidth="1"/>
    <col min="9" max="9" width="11.42578125" style="1"/>
    <col min="10" max="14" width="11.42578125" style="1" customWidth="1"/>
    <col min="15" max="16384" width="11.42578125" style="1"/>
  </cols>
  <sheetData>
    <row r="1" spans="1:9" x14ac:dyDescent="0.2">
      <c r="A1" s="240" t="str">
        <f>DSC!A1</f>
        <v>AO</v>
      </c>
      <c r="B1" s="240"/>
      <c r="C1" s="240"/>
      <c r="D1" s="240"/>
    </row>
    <row r="2" spans="1:9" x14ac:dyDescent="0.2">
      <c r="A2" s="240" t="str">
        <f>DSC!A2</f>
        <v>SENADO FEDERAL</v>
      </c>
      <c r="B2" s="240"/>
      <c r="C2" s="240"/>
      <c r="D2" s="240"/>
    </row>
    <row r="3" spans="1:9" x14ac:dyDescent="0.2">
      <c r="A3" s="240" t="str">
        <f>DSC!A3</f>
        <v>COORDENAÇÃO DE PROCESSAMENTO EXTERNO DE LICITAÇÕES</v>
      </c>
      <c r="B3" s="240"/>
      <c r="C3" s="240"/>
      <c r="D3" s="240"/>
    </row>
    <row r="4" spans="1:9" x14ac:dyDescent="0.2">
      <c r="A4" s="241" t="str">
        <f>DSC!A4</f>
        <v>Via N2 | Senado Federal | Bloco 16 | 1º Pav. | COPEL | Brasília-DF</v>
      </c>
      <c r="B4" s="241"/>
      <c r="C4" s="241"/>
      <c r="D4" s="241"/>
    </row>
    <row r="5" spans="1:9" x14ac:dyDescent="0.2">
      <c r="A5" s="247">
        <f>DSC!A5</f>
        <v>0</v>
      </c>
      <c r="B5" s="247"/>
      <c r="C5" s="247"/>
      <c r="D5" s="247"/>
    </row>
    <row r="6" spans="1:9" x14ac:dyDescent="0.2">
      <c r="A6" s="240" t="str">
        <f>DSC!A6</f>
        <v>PREGÃO ELETRÔNICO Nº 90005/2025</v>
      </c>
      <c r="B6" s="240"/>
      <c r="C6" s="240"/>
      <c r="D6" s="240"/>
    </row>
    <row r="7" spans="1:9" x14ac:dyDescent="0.2">
      <c r="A7" s="240" t="str">
        <f>DSC!A7</f>
        <v>PROCESSO Nº 00200.009446/2024-29</v>
      </c>
      <c r="B7" s="240"/>
      <c r="C7" s="240"/>
      <c r="D7" s="240"/>
    </row>
    <row r="9" spans="1:9" ht="24.95" customHeight="1" x14ac:dyDescent="0.2">
      <c r="A9" s="251" t="s">
        <v>69</v>
      </c>
      <c r="B9" s="251"/>
      <c r="C9" s="251"/>
      <c r="D9" s="251"/>
    </row>
    <row r="10" spans="1:9" x14ac:dyDescent="0.2">
      <c r="A10" s="2"/>
      <c r="B10" s="3"/>
      <c r="C10" s="57"/>
    </row>
    <row r="11" spans="1:9" x14ac:dyDescent="0.2">
      <c r="A11" s="240" t="str">
        <f>'1'!A11</f>
        <v>EMPRESA: AGRADA CONSTRUÇÕES E SERVIÇOS LTDA</v>
      </c>
      <c r="B11" s="240"/>
      <c r="C11" s="240"/>
      <c r="D11" s="240"/>
    </row>
    <row r="12" spans="1:9" x14ac:dyDescent="0.2">
      <c r="A12" s="240" t="str">
        <f>'1'!A12</f>
        <v>CNPJ: 12.290.912/0001-24</v>
      </c>
      <c r="B12" s="240"/>
      <c r="C12" s="240"/>
      <c r="D12" s="240"/>
    </row>
    <row r="13" spans="1:9" x14ac:dyDescent="0.2">
      <c r="A13" s="240" t="str">
        <f>'2'!A13:D13</f>
        <v>CCT: SINDISERVIÇOS DF000012/2024 (DATA-BASE: 1º DE JANEIRO)</v>
      </c>
      <c r="B13" s="240"/>
      <c r="C13" s="240"/>
      <c r="D13" s="240"/>
    </row>
    <row r="14" spans="1:9" x14ac:dyDescent="0.2">
      <c r="A14" s="240" t="str">
        <f>'1'!A14</f>
        <v>DATA DA PROPOSTA: 13/01/2025</v>
      </c>
      <c r="B14" s="240"/>
      <c r="C14" s="240"/>
      <c r="D14" s="240"/>
    </row>
    <row r="15" spans="1:9" x14ac:dyDescent="0.2">
      <c r="A15" s="246">
        <f>'1'!A15</f>
        <v>0</v>
      </c>
      <c r="B15" s="246"/>
      <c r="C15" s="246"/>
      <c r="D15" s="246"/>
      <c r="I15" s="193"/>
    </row>
    <row r="16" spans="1:9" ht="26.1" customHeight="1" x14ac:dyDescent="0.2">
      <c r="A16" s="267" t="str">
        <f>'1'!A16</f>
        <v>Empresa beneficiada com a desoneração tributária prevista na Lei nº 13.161/2015, que alterou a Lei nº 12.546/2011? ( ) Não (X) Sim. Indicar fundamentação legal: Art. 7º, inciso IV.</v>
      </c>
      <c r="B16" s="267"/>
      <c r="C16" s="267"/>
      <c r="D16" s="267"/>
      <c r="H16" s="31">
        <v>15204424.800000001</v>
      </c>
      <c r="I16" s="198">
        <f>1-(H17/H16)</f>
        <v>0.10014274265738754</v>
      </c>
    </row>
    <row r="17" spans="1:9" x14ac:dyDescent="0.2">
      <c r="A17" s="246">
        <f>'1'!A17</f>
        <v>0</v>
      </c>
      <c r="B17" s="246"/>
      <c r="C17" s="246"/>
      <c r="D17" s="246"/>
      <c r="H17" s="31">
        <v>13681812</v>
      </c>
      <c r="I17" s="198"/>
    </row>
    <row r="18" spans="1:9" x14ac:dyDescent="0.2">
      <c r="A18" s="240" t="str">
        <f>'1'!A18</f>
        <v>REGIME DE TRIBUTAÇÃO: LUCRO REAL</v>
      </c>
      <c r="B18" s="240"/>
      <c r="C18" s="240"/>
      <c r="D18" s="240"/>
      <c r="H18" s="31"/>
      <c r="I18" s="198"/>
    </row>
    <row r="19" spans="1:9" x14ac:dyDescent="0.2">
      <c r="A19" s="2"/>
      <c r="B19" s="3"/>
      <c r="C19" s="57"/>
      <c r="H19" s="31"/>
      <c r="I19" s="198"/>
    </row>
    <row r="20" spans="1:9" x14ac:dyDescent="0.2">
      <c r="A20" s="26" t="s">
        <v>72</v>
      </c>
      <c r="B20" s="269" t="str">
        <f>DSC!C15</f>
        <v>Apoio Administrativo II</v>
      </c>
      <c r="C20" s="269"/>
      <c r="D20" s="269"/>
      <c r="H20" s="31"/>
      <c r="I20" s="198"/>
    </row>
    <row r="21" spans="1:9" s="6" customFormat="1" x14ac:dyDescent="0.2">
      <c r="A21" s="268"/>
      <c r="B21" s="268"/>
      <c r="C21" s="268"/>
      <c r="D21" s="268"/>
      <c r="H21" s="187"/>
      <c r="I21" s="199"/>
    </row>
    <row r="22" spans="1:9" s="9" customFormat="1" x14ac:dyDescent="0.2">
      <c r="A22" s="270" t="s">
        <v>0</v>
      </c>
      <c r="B22" s="270"/>
      <c r="C22" s="7" t="s">
        <v>70</v>
      </c>
      <c r="D22" s="8" t="s">
        <v>16</v>
      </c>
      <c r="H22" s="188"/>
      <c r="I22" s="200"/>
    </row>
    <row r="23" spans="1:9" s="9" customFormat="1" x14ac:dyDescent="0.2">
      <c r="A23" s="258" t="s">
        <v>1</v>
      </c>
      <c r="B23" s="258"/>
      <c r="C23" s="10" t="s">
        <v>78</v>
      </c>
      <c r="D23" s="11">
        <f>DSC!F15</f>
        <v>4306.1899999999996</v>
      </c>
      <c r="H23" s="188"/>
      <c r="I23" s="200"/>
    </row>
    <row r="24" spans="1:9" s="9" customFormat="1" x14ac:dyDescent="0.2">
      <c r="A24" s="258" t="s">
        <v>2</v>
      </c>
      <c r="B24" s="258"/>
      <c r="C24" s="10" t="s">
        <v>78</v>
      </c>
      <c r="D24" s="11" t="s">
        <v>78</v>
      </c>
      <c r="H24" s="188"/>
      <c r="I24" s="194"/>
    </row>
    <row r="25" spans="1:9" s="9" customFormat="1" x14ac:dyDescent="0.2">
      <c r="A25" s="258" t="s">
        <v>3</v>
      </c>
      <c r="B25" s="258"/>
      <c r="C25" s="10" t="s">
        <v>78</v>
      </c>
      <c r="D25" s="11" t="s">
        <v>78</v>
      </c>
      <c r="H25" s="188"/>
      <c r="I25" s="194"/>
    </row>
    <row r="26" spans="1:9" s="9" customFormat="1" x14ac:dyDescent="0.2">
      <c r="A26" s="258" t="s">
        <v>4</v>
      </c>
      <c r="B26" s="258"/>
      <c r="C26" s="10" t="s">
        <v>78</v>
      </c>
      <c r="D26" s="11" t="s">
        <v>78</v>
      </c>
      <c r="H26" s="188"/>
      <c r="I26" s="194"/>
    </row>
    <row r="27" spans="1:9" s="9" customFormat="1" x14ac:dyDescent="0.2">
      <c r="A27" s="258" t="s">
        <v>5</v>
      </c>
      <c r="B27" s="258"/>
      <c r="C27" s="10" t="s">
        <v>78</v>
      </c>
      <c r="D27" s="11" t="s">
        <v>78</v>
      </c>
      <c r="F27" s="13"/>
      <c r="H27" s="188"/>
      <c r="I27" s="194"/>
    </row>
    <row r="28" spans="1:9" s="9" customFormat="1" x14ac:dyDescent="0.2">
      <c r="A28" s="256" t="s">
        <v>6</v>
      </c>
      <c r="B28" s="257"/>
      <c r="C28" s="10" t="s">
        <v>78</v>
      </c>
      <c r="D28" s="11" t="s">
        <v>78</v>
      </c>
      <c r="I28" s="194"/>
    </row>
    <row r="29" spans="1:9" s="9" customFormat="1" x14ac:dyDescent="0.2">
      <c r="A29" s="254" t="s">
        <v>7</v>
      </c>
      <c r="B29" s="255"/>
      <c r="C29" s="10" t="s">
        <v>78</v>
      </c>
      <c r="D29" s="11" t="s">
        <v>78</v>
      </c>
    </row>
    <row r="30" spans="1:9" s="9" customFormat="1" x14ac:dyDescent="0.2">
      <c r="A30" s="254" t="s">
        <v>335</v>
      </c>
      <c r="B30" s="255"/>
      <c r="C30" s="10" t="s">
        <v>78</v>
      </c>
      <c r="D30" s="11" t="s">
        <v>78</v>
      </c>
    </row>
    <row r="31" spans="1:9" s="2" customFormat="1" x14ac:dyDescent="0.2">
      <c r="A31" s="252" t="s">
        <v>8</v>
      </c>
      <c r="B31" s="253"/>
      <c r="C31" s="10" t="s">
        <v>78</v>
      </c>
      <c r="D31" s="37">
        <f>ROUND(SUM(D23:D30),2)</f>
        <v>4306.1899999999996</v>
      </c>
    </row>
    <row r="32" spans="1:9" x14ac:dyDescent="0.2">
      <c r="A32" s="248" t="s">
        <v>73</v>
      </c>
      <c r="B32" s="249"/>
      <c r="C32" s="249"/>
      <c r="D32" s="250"/>
    </row>
    <row r="33" spans="1:8" ht="32.1" customHeight="1" x14ac:dyDescent="0.2">
      <c r="A33" s="276" t="s">
        <v>530</v>
      </c>
      <c r="B33" s="277"/>
      <c r="C33" s="62">
        <f>'2'!C33</f>
        <v>5.5</v>
      </c>
      <c r="D33" s="15">
        <f>IF(ROUND(((11*21)-(D23*6%)),2)&lt;0,0)</f>
        <v>0</v>
      </c>
      <c r="E33" s="1" t="str">
        <f>'2'!E33</f>
        <v>SEG À SEX - 22 DIAS</v>
      </c>
    </row>
    <row r="34" spans="1:8" ht="12.75" customHeight="1" x14ac:dyDescent="0.2">
      <c r="A34" s="254" t="s">
        <v>486</v>
      </c>
      <c r="B34" s="255"/>
      <c r="C34" s="62">
        <f>'1'!C34</f>
        <v>44.07</v>
      </c>
      <c r="D34" s="15">
        <f>(C34*21)</f>
        <v>925.47</v>
      </c>
      <c r="E34" s="1" t="str">
        <f>'2'!E34</f>
        <v>SEG À SEX - 22 DIAS</v>
      </c>
    </row>
    <row r="35" spans="1:8" ht="12.75" customHeight="1" x14ac:dyDescent="0.2">
      <c r="A35" s="254" t="s">
        <v>483</v>
      </c>
      <c r="B35" s="255"/>
      <c r="C35" s="10" t="s">
        <v>78</v>
      </c>
      <c r="D35" s="15" t="str">
        <f>'1'!D35</f>
        <v>-</v>
      </c>
      <c r="E35" s="1" t="s">
        <v>449</v>
      </c>
    </row>
    <row r="36" spans="1:8" ht="12.75" customHeight="1" x14ac:dyDescent="0.2">
      <c r="A36" s="254" t="s">
        <v>484</v>
      </c>
      <c r="B36" s="255"/>
      <c r="C36" s="10" t="s">
        <v>78</v>
      </c>
      <c r="D36" s="15" t="str">
        <f>'1'!D36</f>
        <v>-</v>
      </c>
      <c r="E36" s="1" t="s">
        <v>449</v>
      </c>
    </row>
    <row r="37" spans="1:8" ht="12.75" customHeight="1" x14ac:dyDescent="0.2">
      <c r="A37" s="254" t="s">
        <v>485</v>
      </c>
      <c r="B37" s="255"/>
      <c r="C37" s="10" t="s">
        <v>78</v>
      </c>
      <c r="D37" s="15">
        <f>'1'!D37</f>
        <v>0</v>
      </c>
    </row>
    <row r="38" spans="1:8" x14ac:dyDescent="0.2">
      <c r="A38" s="252" t="s">
        <v>9</v>
      </c>
      <c r="B38" s="253"/>
      <c r="C38" s="10" t="s">
        <v>78</v>
      </c>
      <c r="D38" s="37">
        <f>ROUND(SUM(D33:D37),2)</f>
        <v>925.47</v>
      </c>
    </row>
    <row r="39" spans="1:8" x14ac:dyDescent="0.2">
      <c r="A39" s="248" t="s">
        <v>10</v>
      </c>
      <c r="B39" s="249"/>
      <c r="C39" s="249"/>
      <c r="D39" s="250"/>
      <c r="G39" s="16"/>
    </row>
    <row r="40" spans="1:8" x14ac:dyDescent="0.2">
      <c r="A40" s="259" t="s">
        <v>11</v>
      </c>
      <c r="B40" s="260"/>
      <c r="C40" s="260"/>
      <c r="D40" s="261"/>
      <c r="G40" s="16"/>
      <c r="H40" s="16"/>
    </row>
    <row r="41" spans="1:8" x14ac:dyDescent="0.2">
      <c r="A41" s="254" t="s">
        <v>68</v>
      </c>
      <c r="B41" s="255"/>
      <c r="C41" s="10" t="s">
        <v>78</v>
      </c>
      <c r="D41" s="15">
        <v>0</v>
      </c>
    </row>
    <row r="42" spans="1:8" x14ac:dyDescent="0.2">
      <c r="A42" s="254" t="s">
        <v>526</v>
      </c>
      <c r="B42" s="255"/>
      <c r="C42" s="10" t="s">
        <v>78</v>
      </c>
      <c r="D42" s="15" t="str">
        <f>'1'!D42</f>
        <v>-</v>
      </c>
    </row>
    <row r="43" spans="1:8" x14ac:dyDescent="0.2">
      <c r="A43" s="254" t="s">
        <v>125</v>
      </c>
      <c r="B43" s="255"/>
      <c r="C43" s="10" t="s">
        <v>78</v>
      </c>
      <c r="D43" s="15">
        <f>'IT3'!J74</f>
        <v>0</v>
      </c>
    </row>
    <row r="44" spans="1:8" x14ac:dyDescent="0.2">
      <c r="A44" s="254" t="s">
        <v>12</v>
      </c>
      <c r="B44" s="255"/>
      <c r="C44" s="10" t="s">
        <v>78</v>
      </c>
      <c r="D44" s="15" t="s">
        <v>78</v>
      </c>
    </row>
    <row r="45" spans="1:8" x14ac:dyDescent="0.2">
      <c r="A45" s="252" t="s">
        <v>13</v>
      </c>
      <c r="B45" s="253"/>
      <c r="C45" s="10" t="s">
        <v>78</v>
      </c>
      <c r="D45" s="37">
        <f>ROUND(SUM(D41:D44),2)</f>
        <v>0</v>
      </c>
    </row>
    <row r="46" spans="1:8" x14ac:dyDescent="0.2">
      <c r="A46" s="248" t="s">
        <v>14</v>
      </c>
      <c r="B46" s="249"/>
      <c r="C46" s="249"/>
      <c r="D46" s="250"/>
    </row>
    <row r="47" spans="1:8" x14ac:dyDescent="0.2">
      <c r="A47" s="271" t="s">
        <v>15</v>
      </c>
      <c r="B47" s="271"/>
      <c r="C47" s="18" t="s">
        <v>70</v>
      </c>
      <c r="D47" s="17" t="s">
        <v>16</v>
      </c>
    </row>
    <row r="48" spans="1:8" x14ac:dyDescent="0.2">
      <c r="A48" s="264" t="s">
        <v>17</v>
      </c>
      <c r="B48" s="265"/>
      <c r="C48" s="153">
        <f>'1'!C48</f>
        <v>0.05</v>
      </c>
      <c r="D48" s="19">
        <f>ROUND(C48*$D$31,2)</f>
        <v>215.31</v>
      </c>
    </row>
    <row r="49" spans="1:4" x14ac:dyDescent="0.2">
      <c r="A49" s="254" t="s">
        <v>18</v>
      </c>
      <c r="B49" s="255"/>
      <c r="C49" s="153">
        <f>'1'!C49</f>
        <v>1.4999999999999999E-2</v>
      </c>
      <c r="D49" s="19">
        <f t="shared" ref="D49:D54" si="0">ROUND(C49*$D$31,2)</f>
        <v>64.59</v>
      </c>
    </row>
    <row r="50" spans="1:4" x14ac:dyDescent="0.2">
      <c r="A50" s="254" t="s">
        <v>19</v>
      </c>
      <c r="B50" s="255"/>
      <c r="C50" s="153">
        <f>'1'!C50</f>
        <v>0.01</v>
      </c>
      <c r="D50" s="19">
        <f t="shared" si="0"/>
        <v>43.06</v>
      </c>
    </row>
    <row r="51" spans="1:4" x14ac:dyDescent="0.2">
      <c r="A51" s="254" t="s">
        <v>20</v>
      </c>
      <c r="B51" s="255"/>
      <c r="C51" s="153">
        <f>'1'!C51</f>
        <v>2E-3</v>
      </c>
      <c r="D51" s="19">
        <f t="shared" si="0"/>
        <v>8.61</v>
      </c>
    </row>
    <row r="52" spans="1:4" x14ac:dyDescent="0.2">
      <c r="A52" s="254" t="s">
        <v>21</v>
      </c>
      <c r="B52" s="255"/>
      <c r="C52" s="153">
        <f>'1'!C52</f>
        <v>2.5000000000000001E-2</v>
      </c>
      <c r="D52" s="19">
        <f t="shared" si="0"/>
        <v>107.65</v>
      </c>
    </row>
    <row r="53" spans="1:4" x14ac:dyDescent="0.2">
      <c r="A53" s="254" t="s">
        <v>22</v>
      </c>
      <c r="B53" s="255"/>
      <c r="C53" s="153">
        <f>'1'!C53</f>
        <v>0.08</v>
      </c>
      <c r="D53" s="19">
        <f t="shared" si="0"/>
        <v>344.5</v>
      </c>
    </row>
    <row r="54" spans="1:4" ht="26.1" customHeight="1" x14ac:dyDescent="0.2">
      <c r="A54" s="254" t="s">
        <v>104</v>
      </c>
      <c r="B54" s="255"/>
      <c r="C54" s="155">
        <f>'1'!$C$54</f>
        <v>1.4999999999999999E-2</v>
      </c>
      <c r="D54" s="19">
        <f t="shared" si="0"/>
        <v>64.59</v>
      </c>
    </row>
    <row r="55" spans="1:4" x14ac:dyDescent="0.2">
      <c r="A55" s="254" t="s">
        <v>23</v>
      </c>
      <c r="B55" s="255"/>
      <c r="C55" s="156">
        <f>'1'!C55</f>
        <v>6.0000000000000001E-3</v>
      </c>
      <c r="D55" s="19">
        <f>ROUND(C55*$D$31,2)</f>
        <v>25.84</v>
      </c>
    </row>
    <row r="56" spans="1:4" s="21" customFormat="1" x14ac:dyDescent="0.2">
      <c r="A56" s="262" t="s">
        <v>24</v>
      </c>
      <c r="B56" s="263"/>
      <c r="C56" s="157">
        <f>IF($D$31="","SOMA(C35:C42)",SUM(C48:C55))</f>
        <v>0.20300000000000001</v>
      </c>
      <c r="D56" s="39">
        <f>ROUND(SUM(D48:D55),2)</f>
        <v>874.15</v>
      </c>
    </row>
    <row r="57" spans="1:4" x14ac:dyDescent="0.2">
      <c r="A57" s="271" t="s">
        <v>25</v>
      </c>
      <c r="B57" s="271"/>
      <c r="C57" s="22" t="s">
        <v>70</v>
      </c>
      <c r="D57" s="23" t="s">
        <v>16</v>
      </c>
    </row>
    <row r="58" spans="1:4" x14ac:dyDescent="0.2">
      <c r="A58" s="254" t="s">
        <v>26</v>
      </c>
      <c r="B58" s="255"/>
      <c r="C58" s="153">
        <f>'1'!C58</f>
        <v>8.3333299999999999E-2</v>
      </c>
      <c r="D58" s="20">
        <f>ROUND(C58*$D$31,2)</f>
        <v>358.85</v>
      </c>
    </row>
    <row r="59" spans="1:4" x14ac:dyDescent="0.2">
      <c r="A59" s="252" t="s">
        <v>27</v>
      </c>
      <c r="B59" s="253"/>
      <c r="C59" s="158">
        <f>ROUND(SUM(C58:C58),5)</f>
        <v>8.3330000000000001E-2</v>
      </c>
      <c r="D59" s="17">
        <f>D58</f>
        <v>358.85</v>
      </c>
    </row>
    <row r="60" spans="1:4" x14ac:dyDescent="0.2">
      <c r="A60" s="254" t="s">
        <v>28</v>
      </c>
      <c r="B60" s="255"/>
      <c r="C60" s="153">
        <f>C56*C59</f>
        <v>1.6915990000000002E-2</v>
      </c>
      <c r="D60" s="24">
        <f>ROUND(C60*D31,2)</f>
        <v>72.84</v>
      </c>
    </row>
    <row r="61" spans="1:4" x14ac:dyDescent="0.2">
      <c r="A61" s="262" t="s">
        <v>24</v>
      </c>
      <c r="B61" s="263"/>
      <c r="C61" s="157">
        <f>IF($D$31="","SOMA(C48:C49)",SUM(C59:C60))</f>
        <v>0.10024599000000001</v>
      </c>
      <c r="D61" s="39">
        <f>ROUND(SUM(D59:D60),2)</f>
        <v>431.69</v>
      </c>
    </row>
    <row r="62" spans="1:4" x14ac:dyDescent="0.2">
      <c r="A62" s="271" t="s">
        <v>29</v>
      </c>
      <c r="B62" s="271"/>
      <c r="C62" s="22" t="s">
        <v>70</v>
      </c>
      <c r="D62" s="23" t="s">
        <v>16</v>
      </c>
    </row>
    <row r="63" spans="1:4" ht="42" customHeight="1" x14ac:dyDescent="0.2">
      <c r="A63" s="274" t="str">
        <f>'1'!A63:B63</f>
        <v>Afastamento maternidade - Memória de cálculo: {((1/12x4)+(1,33/12x4))/12x0,0025x100 =  0,016180% - Estimativa de que 0,0025% dos empregados usufruirão de 4(quatro) meses de licença por ano.</v>
      </c>
      <c r="B63" s="275"/>
      <c r="C63" s="159">
        <f>'1'!C63</f>
        <v>2.0000000000000001E-4</v>
      </c>
      <c r="D63" s="20">
        <f>ROUND(C63*$D$31,2)</f>
        <v>0.86</v>
      </c>
    </row>
    <row r="64" spans="1:4" x14ac:dyDescent="0.2">
      <c r="A64" s="254" t="s">
        <v>30</v>
      </c>
      <c r="B64" s="255"/>
      <c r="C64" s="160">
        <f>ROUND(C56*C63,5)</f>
        <v>4.0000000000000003E-5</v>
      </c>
      <c r="D64" s="20">
        <f>ROUND(C64*D$31,2)</f>
        <v>0.17</v>
      </c>
    </row>
    <row r="65" spans="1:4" x14ac:dyDescent="0.2">
      <c r="A65" s="262" t="s">
        <v>24</v>
      </c>
      <c r="B65" s="263"/>
      <c r="C65" s="157">
        <f>IF($D$31="","SOMA(C52:C53)",SUM(C63:C64))</f>
        <v>2.4000000000000001E-4</v>
      </c>
      <c r="D65" s="39">
        <f>ROUND(SUM(D63:D64),2)</f>
        <v>1.03</v>
      </c>
    </row>
    <row r="66" spans="1:4" x14ac:dyDescent="0.2">
      <c r="A66" s="271" t="s">
        <v>31</v>
      </c>
      <c r="B66" s="271"/>
      <c r="C66" s="22" t="s">
        <v>70</v>
      </c>
      <c r="D66" s="23" t="s">
        <v>16</v>
      </c>
    </row>
    <row r="67" spans="1:4" ht="42" customHeight="1" x14ac:dyDescent="0.2">
      <c r="A67" s="254" t="str">
        <f>'1'!A67:B67</f>
        <v>Aviso Prévio Indenizado ( art. 7º, XXI, CF e 477, 487 e 491, CLT) - Memória de cálculo: {[0,01x(1/12)]x100} = 0,08333% - Estimativa de que 1% (um por cento) dos empregados serão substituídos durante um ano.</v>
      </c>
      <c r="B67" s="255"/>
      <c r="C67" s="156">
        <f>'1'!C67</f>
        <v>8.3330000000000003E-4</v>
      </c>
      <c r="D67" s="24">
        <f>ROUND(C67*$D$31,2)</f>
        <v>3.59</v>
      </c>
    </row>
    <row r="68" spans="1:4" x14ac:dyDescent="0.2">
      <c r="A68" s="254" t="s">
        <v>32</v>
      </c>
      <c r="B68" s="255"/>
      <c r="C68" s="156">
        <f>ROUND(C67*C$53,5)</f>
        <v>6.9999999999999994E-5</v>
      </c>
      <c r="D68" s="24">
        <f t="shared" ref="D68:D71" si="1">ROUND(C68*$D$31,2)</f>
        <v>0.3</v>
      </c>
    </row>
    <row r="69" spans="1:4" ht="42" customHeight="1" x14ac:dyDescent="0.2">
      <c r="A69" s="254" t="str">
        <f>'1'!A69:B69</f>
        <v>Aviso Prévio Trabalhado (art. 7º, inciso XXI, CF e 477, 487 e 491, CLT) - Memória de cálculo: (7/365)x0,05x100) = 0,09589% - Redução de 7 dias ou 2h p/dia p/ 5% dos empregados. Percentual relativo a contrato de 12 meses)</v>
      </c>
      <c r="B69" s="255"/>
      <c r="C69" s="160">
        <f>'1'!C69</f>
        <v>1E-3</v>
      </c>
      <c r="D69" s="24">
        <f t="shared" si="1"/>
        <v>4.3099999999999996</v>
      </c>
    </row>
    <row r="70" spans="1:4" x14ac:dyDescent="0.2">
      <c r="A70" s="254" t="s">
        <v>33</v>
      </c>
      <c r="B70" s="255"/>
      <c r="C70" s="160">
        <f>ROUND(C69*C$56,5)</f>
        <v>2.0000000000000001E-4</v>
      </c>
      <c r="D70" s="24">
        <f t="shared" si="1"/>
        <v>0.86</v>
      </c>
    </row>
    <row r="71" spans="1:4" x14ac:dyDescent="0.2">
      <c r="A71" s="254" t="s">
        <v>34</v>
      </c>
      <c r="B71" s="255"/>
      <c r="C71" s="160">
        <f>'1'!C71</f>
        <v>3.8222199999999998E-2</v>
      </c>
      <c r="D71" s="24">
        <f t="shared" si="1"/>
        <v>164.59</v>
      </c>
    </row>
    <row r="72" spans="1:4" x14ac:dyDescent="0.2">
      <c r="A72" s="262" t="s">
        <v>24</v>
      </c>
      <c r="B72" s="263"/>
      <c r="C72" s="157">
        <f>IF($D$31="","SOMA(C57:C62)",SUM(C67:C71))</f>
        <v>4.03255E-2</v>
      </c>
      <c r="D72" s="39">
        <f>ROUND(SUM(D67:D71),2)</f>
        <v>173.65</v>
      </c>
    </row>
    <row r="73" spans="1:4" x14ac:dyDescent="0.2">
      <c r="A73" s="271" t="s">
        <v>35</v>
      </c>
      <c r="B73" s="271"/>
      <c r="C73" s="22" t="s">
        <v>70</v>
      </c>
      <c r="D73" s="23" t="s">
        <v>16</v>
      </c>
    </row>
    <row r="74" spans="1:4" x14ac:dyDescent="0.2">
      <c r="A74" s="264" t="s">
        <v>497</v>
      </c>
      <c r="B74" s="265"/>
      <c r="C74" s="153">
        <v>8.3333299999999999E-2</v>
      </c>
      <c r="D74" s="20">
        <f t="shared" ref="D74:D81" si="2">ROUND(C74*D$31,2)</f>
        <v>358.85</v>
      </c>
    </row>
    <row r="75" spans="1:4" x14ac:dyDescent="0.2">
      <c r="A75" s="254" t="s">
        <v>36</v>
      </c>
      <c r="B75" s="255"/>
      <c r="C75" s="159">
        <f>'1'!C75</f>
        <v>2.7777799999999998E-2</v>
      </c>
      <c r="D75" s="20">
        <f t="shared" si="2"/>
        <v>119.62</v>
      </c>
    </row>
    <row r="76" spans="1:4" ht="42" customHeight="1" x14ac:dyDescent="0.2">
      <c r="A76" s="254" t="str">
        <f>'1'!A76:B76</f>
        <v>Auxílio doença ( arts. 59 a 64, Lei 8.213/91, art. 18, Lei nº 8.212/91 e art. 476, CLT) Memória de cálculo: {(1/365)x50} = 0,13698% - Estimativa de 01(uma) licença de 01(um) dia por ano para 50% (cinquenta por cento) dos empregados.</v>
      </c>
      <c r="B76" s="255"/>
      <c r="C76" s="159">
        <f>'1'!C76</f>
        <v>1.3698E-3</v>
      </c>
      <c r="D76" s="20">
        <f t="shared" si="2"/>
        <v>5.9</v>
      </c>
    </row>
    <row r="77" spans="1:4" ht="42" customHeight="1" x14ac:dyDescent="0.2">
      <c r="A77" s="254" t="str">
        <f>'1'!A77:B77</f>
        <v>Licença paternidade (art. 7º, inciso XIX, CF e 10, § 1º CLT) Memória de cálculo: {(5/365)0,01)x100} = 0,01369% - Estimativa de que 1% dos empregados usufruirá de 5(cinco) dias de licença por ano.</v>
      </c>
      <c r="B77" s="255"/>
      <c r="C77" s="159">
        <f>'1'!C77</f>
        <v>1.3689999999999999E-4</v>
      </c>
      <c r="D77" s="20">
        <f t="shared" si="2"/>
        <v>0.59</v>
      </c>
    </row>
    <row r="78" spans="1:4" ht="42" customHeight="1" x14ac:dyDescent="0.2">
      <c r="A78" s="254" t="str">
        <f>'1'!A78:B78</f>
        <v>Faltas legais (art. 473 e 83, CLT) Memória de cálculo: {(1/365)x50} = 0,13698% - Estimativa de que 50% (cinquenta por cento) dos empregados terão 01(um) dia de ausência por ano</v>
      </c>
      <c r="B78" s="255"/>
      <c r="C78" s="159">
        <f>'1'!C78</f>
        <v>1.3698E-3</v>
      </c>
      <c r="D78" s="20">
        <f t="shared" si="2"/>
        <v>5.9</v>
      </c>
    </row>
    <row r="79" spans="1:4" ht="42" customHeight="1" x14ac:dyDescent="0.2">
      <c r="A79" s="254" t="str">
        <f>'1'!A79:B79</f>
        <v>Acidente de Trabalho (arts. 19 a 23, Lei 8.213/91, art. 473, CLT e Lei nº 6.367/76) Memória de cálculo: {(15/365)x0,005x100} = 0,02054% - Estimativa de 01(uma) licença de 15(quinze) dias por ano para 0,005% dos empregados</v>
      </c>
      <c r="B79" s="255"/>
      <c r="C79" s="159">
        <f>'1'!C79</f>
        <v>2.0540000000000001E-4</v>
      </c>
      <c r="D79" s="20">
        <f t="shared" si="2"/>
        <v>0.88</v>
      </c>
    </row>
    <row r="80" spans="1:4" x14ac:dyDescent="0.2">
      <c r="A80" s="252" t="s">
        <v>27</v>
      </c>
      <c r="B80" s="253"/>
      <c r="C80" s="161">
        <f>SUM(C74:C79)</f>
        <v>0.11419299999999999</v>
      </c>
      <c r="D80" s="17">
        <f t="shared" si="2"/>
        <v>491.74</v>
      </c>
    </row>
    <row r="81" spans="1:5" x14ac:dyDescent="0.2">
      <c r="A81" s="254" t="s">
        <v>37</v>
      </c>
      <c r="B81" s="255"/>
      <c r="C81" s="161">
        <f>C80*C56</f>
        <v>2.3181179E-2</v>
      </c>
      <c r="D81" s="20">
        <f t="shared" si="2"/>
        <v>99.82</v>
      </c>
    </row>
    <row r="82" spans="1:5" x14ac:dyDescent="0.2">
      <c r="A82" s="262" t="s">
        <v>24</v>
      </c>
      <c r="B82" s="263"/>
      <c r="C82" s="157">
        <f>IF($D$31="","SOMA(C71:C72)",SUM(C80:C81))</f>
        <v>0.13737417899999999</v>
      </c>
      <c r="D82" s="39">
        <f>IF($D$31="","ARRED(SOMA(D71:D72);2)",ROUND(SUM(D80:D81),2))</f>
        <v>591.55999999999995</v>
      </c>
    </row>
    <row r="83" spans="1:5" x14ac:dyDescent="0.2">
      <c r="A83" s="248" t="s">
        <v>38</v>
      </c>
      <c r="B83" s="249"/>
      <c r="C83" s="249"/>
      <c r="D83" s="250"/>
    </row>
    <row r="84" spans="1:5" x14ac:dyDescent="0.2">
      <c r="A84" s="25">
        <v>4</v>
      </c>
      <c r="B84" s="26" t="s">
        <v>39</v>
      </c>
      <c r="C84" s="22" t="s">
        <v>70</v>
      </c>
      <c r="D84" s="23" t="s">
        <v>16</v>
      </c>
    </row>
    <row r="85" spans="1:5" x14ac:dyDescent="0.2">
      <c r="A85" s="25" t="s">
        <v>40</v>
      </c>
      <c r="B85" s="27" t="s">
        <v>41</v>
      </c>
      <c r="C85" s="40">
        <f>C56</f>
        <v>0.20300000000000001</v>
      </c>
      <c r="D85" s="41">
        <f>D56</f>
        <v>874.15</v>
      </c>
    </row>
    <row r="86" spans="1:5" x14ac:dyDescent="0.2">
      <c r="A86" s="25" t="s">
        <v>42</v>
      </c>
      <c r="B86" s="28" t="s">
        <v>43</v>
      </c>
      <c r="C86" s="40">
        <f>C61</f>
        <v>0.10024599000000001</v>
      </c>
      <c r="D86" s="41">
        <f>D61</f>
        <v>431.69</v>
      </c>
    </row>
    <row r="87" spans="1:5" x14ac:dyDescent="0.2">
      <c r="A87" s="25" t="s">
        <v>44</v>
      </c>
      <c r="B87" s="28" t="s">
        <v>45</v>
      </c>
      <c r="C87" s="40">
        <f>C65</f>
        <v>2.4000000000000001E-4</v>
      </c>
      <c r="D87" s="41">
        <f>D65</f>
        <v>1.03</v>
      </c>
    </row>
    <row r="88" spans="1:5" x14ac:dyDescent="0.2">
      <c r="A88" s="25" t="s">
        <v>46</v>
      </c>
      <c r="B88" s="28" t="s">
        <v>47</v>
      </c>
      <c r="C88" s="40">
        <f>C72</f>
        <v>4.03255E-2</v>
      </c>
      <c r="D88" s="41">
        <f>D72</f>
        <v>173.65</v>
      </c>
    </row>
    <row r="89" spans="1:5" x14ac:dyDescent="0.2">
      <c r="A89" s="25" t="s">
        <v>48</v>
      </c>
      <c r="B89" s="28" t="s">
        <v>49</v>
      </c>
      <c r="C89" s="40">
        <f>C82</f>
        <v>0.13737417899999999</v>
      </c>
      <c r="D89" s="41">
        <f>D82</f>
        <v>591.55999999999995</v>
      </c>
    </row>
    <row r="90" spans="1:5" x14ac:dyDescent="0.2">
      <c r="A90" s="262" t="s">
        <v>24</v>
      </c>
      <c r="B90" s="263"/>
      <c r="C90" s="38">
        <f>IF($D$31="","SOMA(C76:C80)",SUM(C85:C89))</f>
        <v>0.48118566900000004</v>
      </c>
      <c r="D90" s="39">
        <f>IF($D$31="","SOMA(D76:D80)",SUM(D85:D89))</f>
        <v>2072.08</v>
      </c>
    </row>
    <row r="91" spans="1:5" x14ac:dyDescent="0.2">
      <c r="A91" s="262" t="s">
        <v>50</v>
      </c>
      <c r="B91" s="263"/>
      <c r="C91" s="42"/>
      <c r="D91" s="41">
        <f>IF($D$31="","ARRED(D17+D25+D32+D81;2)",ROUND(D31+D38+D45+D90,2))</f>
        <v>7303.74</v>
      </c>
    </row>
    <row r="92" spans="1:5" x14ac:dyDescent="0.2">
      <c r="A92" s="248" t="s">
        <v>51</v>
      </c>
      <c r="B92" s="249"/>
      <c r="C92" s="249"/>
      <c r="D92" s="250"/>
    </row>
    <row r="93" spans="1:5" x14ac:dyDescent="0.2">
      <c r="A93" s="25">
        <v>5</v>
      </c>
      <c r="B93" s="29"/>
      <c r="C93" s="18" t="s">
        <v>70</v>
      </c>
      <c r="D93" s="17" t="s">
        <v>16</v>
      </c>
    </row>
    <row r="94" spans="1:5" x14ac:dyDescent="0.2">
      <c r="A94" s="25" t="s">
        <v>52</v>
      </c>
      <c r="B94" s="30" t="s">
        <v>53</v>
      </c>
      <c r="C94" s="43">
        <f>'1'!C94</f>
        <v>0.01</v>
      </c>
      <c r="D94" s="20">
        <f>ROUND(C94*$D$91,2)</f>
        <v>73.040000000000006</v>
      </c>
      <c r="E94" s="31"/>
    </row>
    <row r="95" spans="1:5" x14ac:dyDescent="0.2">
      <c r="A95" s="25" t="s">
        <v>54</v>
      </c>
      <c r="B95" s="30" t="s">
        <v>55</v>
      </c>
      <c r="C95" s="43">
        <f>'1'!C95</f>
        <v>0.01</v>
      </c>
      <c r="D95" s="20">
        <f>ROUND((D$91+D$94)*C$95,2)</f>
        <v>73.77</v>
      </c>
      <c r="E95" s="32"/>
    </row>
    <row r="96" spans="1:5" x14ac:dyDescent="0.2">
      <c r="A96" s="33" t="s">
        <v>56</v>
      </c>
      <c r="B96" s="30" t="s">
        <v>57</v>
      </c>
      <c r="C96" s="40">
        <f>SUM(C97:C101)</f>
        <v>0.17850000000000002</v>
      </c>
      <c r="D96" s="34">
        <f>SUM(D97:D101)</f>
        <v>1618.9</v>
      </c>
      <c r="E96" s="31"/>
    </row>
    <row r="97" spans="1:5" x14ac:dyDescent="0.2">
      <c r="A97" s="272" t="s">
        <v>58</v>
      </c>
      <c r="B97" s="35" t="s">
        <v>59</v>
      </c>
      <c r="C97" s="44">
        <f>'1'!C97</f>
        <v>1.6500000000000001E-2</v>
      </c>
      <c r="D97" s="34">
        <f>ROUND(C97*D104,2)</f>
        <v>149.65</v>
      </c>
      <c r="E97" s="31"/>
    </row>
    <row r="98" spans="1:5" x14ac:dyDescent="0.2">
      <c r="A98" s="273"/>
      <c r="B98" s="35" t="s">
        <v>60</v>
      </c>
      <c r="C98" s="44">
        <f>'1'!C98</f>
        <v>7.5999999999999998E-2</v>
      </c>
      <c r="D98" s="34">
        <f>ROUND(C98*D104,2)</f>
        <v>689.28</v>
      </c>
      <c r="E98" s="31"/>
    </row>
    <row r="99" spans="1:5" x14ac:dyDescent="0.2">
      <c r="A99" s="25" t="s">
        <v>61</v>
      </c>
      <c r="B99" s="35" t="s">
        <v>62</v>
      </c>
      <c r="C99" s="44" t="s">
        <v>78</v>
      </c>
      <c r="D99" s="34" t="s">
        <v>78</v>
      </c>
      <c r="E99" s="31"/>
    </row>
    <row r="100" spans="1:5" x14ac:dyDescent="0.2">
      <c r="A100" s="25" t="s">
        <v>63</v>
      </c>
      <c r="B100" s="35" t="s">
        <v>64</v>
      </c>
      <c r="C100" s="44">
        <f>'1'!C100</f>
        <v>0.05</v>
      </c>
      <c r="D100" s="34">
        <f>ROUND(C100*D$104,2)</f>
        <v>453.47</v>
      </c>
    </row>
    <row r="101" spans="1:5" ht="25.5" x14ac:dyDescent="0.2">
      <c r="A101" s="25" t="s">
        <v>65</v>
      </c>
      <c r="B101" s="46" t="s">
        <v>66</v>
      </c>
      <c r="C101" s="44">
        <f>'1'!C101</f>
        <v>3.5999999999999997E-2</v>
      </c>
      <c r="D101" s="34">
        <f>ROUND(C101*D$104,2)</f>
        <v>326.5</v>
      </c>
    </row>
    <row r="102" spans="1:5" x14ac:dyDescent="0.2">
      <c r="A102" s="262" t="s">
        <v>67</v>
      </c>
      <c r="B102" s="263"/>
      <c r="C102" s="38">
        <f>IF($D$31="","SOMA(C88:C94)+C86",SUM(C94:C96))</f>
        <v>0.19850000000000001</v>
      </c>
      <c r="D102" s="45">
        <f>ROUND(SUM(D94:D96),2)</f>
        <v>1765.71</v>
      </c>
    </row>
    <row r="103" spans="1:5" ht="12.75" customHeight="1" x14ac:dyDescent="0.2">
      <c r="A103" s="76" t="s">
        <v>72</v>
      </c>
      <c r="B103" s="77" t="str">
        <f>B20</f>
        <v>Apoio Administrativo II</v>
      </c>
      <c r="C103" s="48" t="s">
        <v>71</v>
      </c>
      <c r="D103" s="48" t="s">
        <v>101</v>
      </c>
    </row>
    <row r="104" spans="1:5" x14ac:dyDescent="0.2">
      <c r="A104" s="252" t="s">
        <v>102</v>
      </c>
      <c r="B104" s="253"/>
      <c r="C104" s="81">
        <v>1</v>
      </c>
      <c r="D104" s="36">
        <f>ROUND((D91+D94+D95)/(1-SUM(C97:C101)),2)</f>
        <v>9069.4500000000007</v>
      </c>
    </row>
    <row r="105" spans="1:5" x14ac:dyDescent="0.2">
      <c r="A105" s="252" t="s">
        <v>103</v>
      </c>
      <c r="B105" s="253"/>
      <c r="C105" s="80">
        <f>DSC!D15</f>
        <v>62</v>
      </c>
      <c r="D105" s="58">
        <f>D104*C105</f>
        <v>562305.9</v>
      </c>
    </row>
    <row r="107" spans="1:5" x14ac:dyDescent="0.2">
      <c r="A107" s="224" t="str">
        <f>DSC!A19</f>
        <v>Fortaleza/CE, 07 de março de 2025</v>
      </c>
      <c r="B107" s="224"/>
      <c r="C107" s="224"/>
      <c r="D107" s="224"/>
    </row>
    <row r="116" spans="1:4" s="92" customFormat="1" ht="11.1" customHeight="1" x14ac:dyDescent="0.2">
      <c r="A116" s="237" t="str">
        <f>DSC!A28</f>
        <v>AGRADA CONSTRUÇÕES E SERVIÇOS LTDA - CNPJ 12.290.912/0001-24</v>
      </c>
      <c r="B116" s="237"/>
      <c r="C116" s="237"/>
      <c r="D116" s="237"/>
    </row>
    <row r="117" spans="1:4" s="92" customFormat="1" ht="11.1" customHeight="1" x14ac:dyDescent="0.2">
      <c r="A117" s="239" t="str">
        <f>DSC!A29</f>
        <v>Hubiraci de Oliveira Mendes - Representante Legal</v>
      </c>
      <c r="B117" s="239"/>
      <c r="C117" s="239"/>
      <c r="D117" s="239"/>
    </row>
    <row r="118" spans="1:4" s="92" customFormat="1" ht="11.1" customHeight="1" x14ac:dyDescent="0.2">
      <c r="A118" s="233" t="str">
        <f>DSC!A30</f>
        <v>CPF 371.624.111-34 / 933.735 SSPDS-DF</v>
      </c>
      <c r="B118" s="233"/>
      <c r="C118" s="233"/>
      <c r="D118" s="233"/>
    </row>
  </sheetData>
  <mergeCells count="91">
    <mergeCell ref="A102:B102"/>
    <mergeCell ref="A118:D118"/>
    <mergeCell ref="A105:B105"/>
    <mergeCell ref="A107:D107"/>
    <mergeCell ref="A116:D116"/>
    <mergeCell ref="A117:D117"/>
    <mergeCell ref="A82:B82"/>
    <mergeCell ref="A90:B90"/>
    <mergeCell ref="A91:B91"/>
    <mergeCell ref="A92:D92"/>
    <mergeCell ref="A97:A98"/>
    <mergeCell ref="A77:B77"/>
    <mergeCell ref="A78:B78"/>
    <mergeCell ref="A79:B79"/>
    <mergeCell ref="A80:B80"/>
    <mergeCell ref="A81:B81"/>
    <mergeCell ref="A71:B71"/>
    <mergeCell ref="A104:B104"/>
    <mergeCell ref="A69:B69"/>
    <mergeCell ref="A70:B70"/>
    <mergeCell ref="A59:B59"/>
    <mergeCell ref="A64:B64"/>
    <mergeCell ref="A65:B65"/>
    <mergeCell ref="A66:B66"/>
    <mergeCell ref="A67:B67"/>
    <mergeCell ref="A68:B68"/>
    <mergeCell ref="A83:D83"/>
    <mergeCell ref="A72:B72"/>
    <mergeCell ref="A73:B73"/>
    <mergeCell ref="A74:B74"/>
    <mergeCell ref="A75:B75"/>
    <mergeCell ref="A76:B76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60:B60"/>
    <mergeCell ref="A61:B61"/>
    <mergeCell ref="A62:B62"/>
    <mergeCell ref="A63:B63"/>
    <mergeCell ref="A47:B47"/>
    <mergeCell ref="A37:B37"/>
    <mergeCell ref="A38:B38"/>
    <mergeCell ref="A39:D39"/>
    <mergeCell ref="A40:D40"/>
    <mergeCell ref="A41:B41"/>
    <mergeCell ref="A42:B42"/>
    <mergeCell ref="A43:B43"/>
    <mergeCell ref="A44:B44"/>
    <mergeCell ref="A45:B45"/>
    <mergeCell ref="A46:D46"/>
    <mergeCell ref="A36:B36"/>
    <mergeCell ref="A25:B25"/>
    <mergeCell ref="A26:B26"/>
    <mergeCell ref="A27:B27"/>
    <mergeCell ref="A28:B28"/>
    <mergeCell ref="A29:B29"/>
    <mergeCell ref="A30:B30"/>
    <mergeCell ref="A31:B31"/>
    <mergeCell ref="A32:D32"/>
    <mergeCell ref="A33:B33"/>
    <mergeCell ref="A34:B34"/>
    <mergeCell ref="A35:B35"/>
    <mergeCell ref="A6:D6"/>
    <mergeCell ref="A7:D7"/>
    <mergeCell ref="A1:D1"/>
    <mergeCell ref="A2:D2"/>
    <mergeCell ref="A3:D3"/>
    <mergeCell ref="A4:D4"/>
    <mergeCell ref="A5:D5"/>
    <mergeCell ref="A24:B24"/>
    <mergeCell ref="A9:D9"/>
    <mergeCell ref="B20:D20"/>
    <mergeCell ref="A21:D21"/>
    <mergeCell ref="A22:B22"/>
    <mergeCell ref="A23:B23"/>
    <mergeCell ref="A11:D11"/>
    <mergeCell ref="A12:D12"/>
    <mergeCell ref="A13:D13"/>
    <mergeCell ref="A14:D14"/>
    <mergeCell ref="A15:D15"/>
    <mergeCell ref="A16:D16"/>
    <mergeCell ref="A17:D17"/>
    <mergeCell ref="A18:D18"/>
  </mergeCells>
  <printOptions horizontalCentered="1"/>
  <pageMargins left="0.51181102362204722" right="0.51181102362204722" top="1.1811023622047245" bottom="0.78740157480314965" header="0.31496062992125984" footer="0.31496062992125984"/>
  <pageSetup paperSize="9" scale="95" orientation="portrait" r:id="rId1"/>
  <headerFooter scaleWithDoc="0" alignWithMargins="0">
    <oddHeader>&amp;L&amp;G&amp;R&amp;G</oddHeader>
    <oddFooter>&amp;L&amp;G&amp;C&amp;"Berlin Sans FB,Normal"&amp;9&amp;K00+000CNPJ 12.290.912/0001-24
Rua do Rosário, nº 77, Sala 203 – Centro - Fortaleza/CE. CEP: 60055-090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5"/>
  <sheetViews>
    <sheetView showGridLines="0" view="pageBreakPreview" topLeftCell="A7" zoomScaleNormal="100" zoomScaleSheetLayoutView="100" workbookViewId="0">
      <selection activeCell="A21" sqref="A21:XFD21"/>
    </sheetView>
  </sheetViews>
  <sheetFormatPr defaultRowHeight="12.75" x14ac:dyDescent="0.2"/>
  <cols>
    <col min="1" max="1" width="4.7109375" style="53" bestFit="1" customWidth="1"/>
    <col min="2" max="2" width="26.7109375" style="54" bestFit="1" customWidth="1"/>
    <col min="3" max="3" width="4.7109375" style="53" bestFit="1" customWidth="1"/>
    <col min="4" max="4" width="10.7109375" style="52" bestFit="1" customWidth="1"/>
    <col min="5" max="5" width="13.28515625" style="52" bestFit="1" customWidth="1"/>
    <col min="6" max="6" width="12.28515625" style="61" bestFit="1" customWidth="1"/>
    <col min="7" max="7" width="9.140625" style="52"/>
    <col min="8" max="8" width="9.85546875" style="55" customWidth="1"/>
    <col min="9" max="9" width="2.7109375" style="55" customWidth="1"/>
    <col min="10" max="10" width="6.42578125" style="55" bestFit="1" customWidth="1"/>
    <col min="11" max="16384" width="9.140625" style="52"/>
  </cols>
  <sheetData>
    <row r="1" spans="1:10" x14ac:dyDescent="0.2">
      <c r="A1" s="279" t="str">
        <f>DSC!A1</f>
        <v>AO</v>
      </c>
      <c r="B1" s="279"/>
      <c r="C1" s="279"/>
      <c r="D1" s="279"/>
      <c r="E1" s="279"/>
      <c r="F1" s="279"/>
    </row>
    <row r="2" spans="1:10" x14ac:dyDescent="0.2">
      <c r="A2" s="279" t="str">
        <f>DSC!A2</f>
        <v>SENADO FEDERAL</v>
      </c>
      <c r="B2" s="279"/>
      <c r="C2" s="279"/>
      <c r="D2" s="279"/>
      <c r="E2" s="279"/>
      <c r="F2" s="279"/>
    </row>
    <row r="3" spans="1:10" x14ac:dyDescent="0.2">
      <c r="A3" s="279" t="str">
        <f>DSC!A3</f>
        <v>COORDENAÇÃO DE PROCESSAMENTO EXTERNO DE LICITAÇÕES</v>
      </c>
      <c r="B3" s="279"/>
      <c r="C3" s="279"/>
      <c r="D3" s="279"/>
      <c r="E3" s="279"/>
      <c r="F3" s="279"/>
    </row>
    <row r="4" spans="1:10" x14ac:dyDescent="0.2">
      <c r="A4" s="281" t="str">
        <f>DSC!A4</f>
        <v>Via N2 | Senado Federal | Bloco 16 | 1º Pav. | COPEL | Brasília-DF</v>
      </c>
      <c r="B4" s="281"/>
      <c r="C4" s="281"/>
      <c r="D4" s="281"/>
      <c r="E4" s="281"/>
      <c r="F4" s="281"/>
    </row>
    <row r="5" spans="1:10" x14ac:dyDescent="0.2">
      <c r="A5" s="282"/>
      <c r="B5" s="282"/>
      <c r="C5" s="282"/>
      <c r="D5" s="282"/>
      <c r="E5" s="282"/>
      <c r="F5" s="282"/>
    </row>
    <row r="6" spans="1:10" x14ac:dyDescent="0.2">
      <c r="A6" s="279" t="str">
        <f>DSC!A6</f>
        <v>PREGÃO ELETRÔNICO Nº 90005/2025</v>
      </c>
      <c r="B6" s="279"/>
      <c r="C6" s="279"/>
      <c r="D6" s="279"/>
      <c r="E6" s="279"/>
      <c r="F6" s="279"/>
    </row>
    <row r="7" spans="1:10" x14ac:dyDescent="0.2">
      <c r="A7" s="279" t="str">
        <f>DSC!A7</f>
        <v>PROCESSO Nº 00200.009446/2024-29</v>
      </c>
      <c r="B7" s="279"/>
      <c r="C7" s="279"/>
      <c r="D7" s="279"/>
      <c r="E7" s="279"/>
      <c r="F7" s="279"/>
    </row>
    <row r="9" spans="1:10" ht="24.95" customHeight="1" x14ac:dyDescent="0.2">
      <c r="A9" s="280" t="s">
        <v>446</v>
      </c>
      <c r="B9" s="280"/>
      <c r="C9" s="280"/>
      <c r="D9" s="280"/>
      <c r="E9" s="280"/>
      <c r="F9" s="280"/>
    </row>
    <row r="11" spans="1:10" x14ac:dyDescent="0.2">
      <c r="A11" s="246" t="s">
        <v>445</v>
      </c>
      <c r="B11" s="246"/>
      <c r="C11" s="246"/>
      <c r="D11" s="246"/>
      <c r="E11" s="246"/>
      <c r="F11" s="246"/>
    </row>
    <row r="13" spans="1:10" ht="39.950000000000003" customHeight="1" x14ac:dyDescent="0.2">
      <c r="A13" s="65" t="s">
        <v>76</v>
      </c>
      <c r="B13" s="65" t="s">
        <v>72</v>
      </c>
      <c r="C13" s="65" t="s">
        <v>71</v>
      </c>
      <c r="D13" s="65" t="s">
        <v>80</v>
      </c>
      <c r="E13" s="66" t="s">
        <v>81</v>
      </c>
      <c r="F13" s="66" t="s">
        <v>82</v>
      </c>
      <c r="J13" s="89" t="s">
        <v>450</v>
      </c>
    </row>
    <row r="14" spans="1:10" ht="6.95" customHeight="1" x14ac:dyDescent="0.2">
      <c r="A14" s="67"/>
      <c r="B14" s="67"/>
      <c r="C14" s="67"/>
      <c r="D14" s="67"/>
      <c r="E14" s="67"/>
      <c r="F14" s="67"/>
    </row>
    <row r="15" spans="1:10" ht="35.1" customHeight="1" x14ac:dyDescent="0.2">
      <c r="A15" s="68" t="str">
        <f>DSC!A13</f>
        <v>1.1</v>
      </c>
      <c r="B15" s="69" t="str">
        <f>DSC!C13</f>
        <v>Encarregado Geral</v>
      </c>
      <c r="C15" s="68">
        <f>DSC!D13</f>
        <v>1</v>
      </c>
      <c r="D15" s="70">
        <f>'1'!D104</f>
        <v>15818.78</v>
      </c>
      <c r="E15" s="70">
        <f>'1'!D105</f>
        <v>15818.78</v>
      </c>
      <c r="F15" s="134">
        <f t="shared" ref="F15:F20" si="0">E15*12</f>
        <v>189825.36000000002</v>
      </c>
      <c r="H15" s="55">
        <f t="shared" ref="H15:H20" si="1">F15/C15</f>
        <v>189825.36000000002</v>
      </c>
      <c r="J15" s="137">
        <f>'1'!D104/'1'!D23</f>
        <v>1.9864055091215944</v>
      </c>
    </row>
    <row r="16" spans="1:10" ht="35.1" customHeight="1" x14ac:dyDescent="0.2">
      <c r="A16" s="53" t="str">
        <f>DSC!A14</f>
        <v>1.2</v>
      </c>
      <c r="B16" s="54" t="str">
        <f>DSC!C14</f>
        <v>Apoio Administrativo I</v>
      </c>
      <c r="C16" s="53">
        <f>DSC!D14</f>
        <v>141</v>
      </c>
      <c r="D16" s="5">
        <f>'2'!D104</f>
        <v>6825.47</v>
      </c>
      <c r="E16" s="5">
        <f>'2'!D105</f>
        <v>962391.27</v>
      </c>
      <c r="F16" s="55">
        <f t="shared" si="0"/>
        <v>11548695.24</v>
      </c>
      <c r="H16" s="55">
        <f t="shared" si="1"/>
        <v>81905.64</v>
      </c>
      <c r="J16" s="137">
        <f>'2'!D104/'2'!D23</f>
        <v>2.2350011460755099</v>
      </c>
    </row>
    <row r="17" spans="1:10" ht="35.1" customHeight="1" x14ac:dyDescent="0.2">
      <c r="A17" s="68" t="str">
        <f>DSC!A15</f>
        <v>1.3</v>
      </c>
      <c r="B17" s="69" t="str">
        <f>DSC!C15</f>
        <v>Apoio Administrativo II</v>
      </c>
      <c r="C17" s="68">
        <f>DSC!D15</f>
        <v>62</v>
      </c>
      <c r="D17" s="70">
        <f>'3'!D104</f>
        <v>9069.4500000000007</v>
      </c>
      <c r="E17" s="70">
        <f>'3'!D105</f>
        <v>562305.9</v>
      </c>
      <c r="F17" s="134">
        <f t="shared" si="0"/>
        <v>6747670.8000000007</v>
      </c>
      <c r="H17" s="55">
        <f t="shared" si="1"/>
        <v>108833.40000000001</v>
      </c>
      <c r="J17" s="137">
        <f>'3'!D104/'3'!D23</f>
        <v>2.1061425529296205</v>
      </c>
    </row>
    <row r="18" spans="1:10" ht="35.1" customHeight="1" x14ac:dyDescent="0.2">
      <c r="A18" s="53" t="e">
        <f>DSC!#REF!</f>
        <v>#REF!</v>
      </c>
      <c r="B18" s="54" t="e">
        <f>DSC!#REF!</f>
        <v>#REF!</v>
      </c>
      <c r="C18" s="53" t="e">
        <f>DSC!#REF!</f>
        <v>#REF!</v>
      </c>
      <c r="D18" s="5" t="e">
        <f>#REF!</f>
        <v>#REF!</v>
      </c>
      <c r="E18" s="5" t="e">
        <f>#REF!</f>
        <v>#REF!</v>
      </c>
      <c r="F18" s="55" t="e">
        <f t="shared" si="0"/>
        <v>#REF!</v>
      </c>
      <c r="H18" s="55" t="e">
        <f t="shared" si="1"/>
        <v>#REF!</v>
      </c>
      <c r="J18" s="137" t="e">
        <f>#REF!/#REF!</f>
        <v>#REF!</v>
      </c>
    </row>
    <row r="19" spans="1:10" ht="35.1" customHeight="1" x14ac:dyDescent="0.2">
      <c r="A19" s="68" t="e">
        <f>DSC!#REF!</f>
        <v>#REF!</v>
      </c>
      <c r="B19" s="69" t="e">
        <f>DSC!#REF!</f>
        <v>#REF!</v>
      </c>
      <c r="C19" s="68" t="e">
        <f>DSC!#REF!</f>
        <v>#REF!</v>
      </c>
      <c r="D19" s="70" t="e">
        <f>#REF!</f>
        <v>#REF!</v>
      </c>
      <c r="E19" s="70" t="e">
        <f>#REF!</f>
        <v>#REF!</v>
      </c>
      <c r="F19" s="134" t="e">
        <f t="shared" si="0"/>
        <v>#REF!</v>
      </c>
      <c r="H19" s="55" t="e">
        <f t="shared" si="1"/>
        <v>#REF!</v>
      </c>
      <c r="J19" s="137" t="e">
        <f>#REF!/#REF!</f>
        <v>#REF!</v>
      </c>
    </row>
    <row r="20" spans="1:10" ht="35.1" customHeight="1" x14ac:dyDescent="0.2">
      <c r="A20" s="53" t="e">
        <f>DSC!#REF!</f>
        <v>#REF!</v>
      </c>
      <c r="B20" s="54" t="e">
        <f>DSC!#REF!</f>
        <v>#REF!</v>
      </c>
      <c r="C20" s="53" t="e">
        <f>DSC!#REF!</f>
        <v>#REF!</v>
      </c>
      <c r="D20" s="5" t="e">
        <f>#REF!</f>
        <v>#REF!</v>
      </c>
      <c r="E20" s="5" t="e">
        <f>#REF!</f>
        <v>#REF!</v>
      </c>
      <c r="F20" s="55" t="e">
        <f t="shared" si="0"/>
        <v>#REF!</v>
      </c>
      <c r="H20" s="55" t="e">
        <f t="shared" si="1"/>
        <v>#REF!</v>
      </c>
      <c r="J20" s="137" t="e">
        <f>#REF!/#REF!</f>
        <v>#REF!</v>
      </c>
    </row>
    <row r="21" spans="1:10" ht="6.95" customHeight="1" x14ac:dyDescent="0.2">
      <c r="D21" s="5"/>
      <c r="E21" s="5"/>
      <c r="F21" s="5"/>
    </row>
    <row r="22" spans="1:10" ht="35.1" customHeight="1" x14ac:dyDescent="0.2">
      <c r="A22" s="218" t="s">
        <v>444</v>
      </c>
      <c r="B22" s="218"/>
      <c r="C22" s="218"/>
      <c r="D22" s="218"/>
      <c r="E22" s="64" t="e">
        <f>SUM(E15:E20)</f>
        <v>#REF!</v>
      </c>
      <c r="F22" s="64" t="e">
        <f>SUM(F15:F20)</f>
        <v>#REF!</v>
      </c>
      <c r="H22" s="278" t="e">
        <f>SUM(F15:F20)</f>
        <v>#REF!</v>
      </c>
      <c r="I22" s="278"/>
      <c r="J22" s="278"/>
    </row>
    <row r="23" spans="1:10" x14ac:dyDescent="0.2">
      <c r="A23" s="59"/>
      <c r="B23" s="59"/>
      <c r="C23" s="59"/>
      <c r="D23" s="59"/>
      <c r="E23" s="59"/>
      <c r="F23" s="60"/>
    </row>
    <row r="24" spans="1:10" x14ac:dyDescent="0.2">
      <c r="A24" s="209" t="str">
        <f>DSC!A19</f>
        <v>Fortaleza/CE, 07 de março de 2025</v>
      </c>
      <c r="B24" s="209"/>
      <c r="C24" s="209"/>
      <c r="D24" s="209"/>
      <c r="E24" s="209"/>
      <c r="F24" s="209"/>
    </row>
    <row r="33" spans="1:10" s="90" customFormat="1" ht="11.25" x14ac:dyDescent="0.2">
      <c r="A33" s="222" t="str">
        <f>DSC!A28</f>
        <v>AGRADA CONSTRUÇÕES E SERVIÇOS LTDA - CNPJ 12.290.912/0001-24</v>
      </c>
      <c r="B33" s="222"/>
      <c r="C33" s="222"/>
      <c r="D33" s="222"/>
      <c r="E33" s="222"/>
      <c r="F33" s="222"/>
      <c r="H33" s="88"/>
      <c r="I33" s="88"/>
      <c r="J33" s="88"/>
    </row>
    <row r="34" spans="1:10" s="90" customFormat="1" ht="11.25" x14ac:dyDescent="0.2">
      <c r="A34" s="221" t="str">
        <f>DSC!A29</f>
        <v>Hubiraci de Oliveira Mendes - Representante Legal</v>
      </c>
      <c r="B34" s="221"/>
      <c r="C34" s="221"/>
      <c r="D34" s="221"/>
      <c r="E34" s="221"/>
      <c r="F34" s="221"/>
      <c r="H34" s="88"/>
      <c r="I34" s="88"/>
      <c r="J34" s="88"/>
    </row>
    <row r="35" spans="1:10" s="90" customFormat="1" ht="11.25" x14ac:dyDescent="0.2">
      <c r="A35" s="220" t="str">
        <f>DSC!A30</f>
        <v>CPF 371.624.111-34 / 933.735 SSPDS-DF</v>
      </c>
      <c r="B35" s="220"/>
      <c r="C35" s="220"/>
      <c r="D35" s="220"/>
      <c r="E35" s="220"/>
      <c r="F35" s="220"/>
      <c r="H35" s="88"/>
      <c r="I35" s="88"/>
      <c r="J35" s="88"/>
    </row>
  </sheetData>
  <mergeCells count="15">
    <mergeCell ref="A1:F1"/>
    <mergeCell ref="A2:F2"/>
    <mergeCell ref="A3:F3"/>
    <mergeCell ref="A4:F4"/>
    <mergeCell ref="A5:F5"/>
    <mergeCell ref="H22:J22"/>
    <mergeCell ref="A35:F35"/>
    <mergeCell ref="A6:F6"/>
    <mergeCell ref="A7:F7"/>
    <mergeCell ref="A24:F24"/>
    <mergeCell ref="A33:F33"/>
    <mergeCell ref="A34:F34"/>
    <mergeCell ref="A9:F9"/>
    <mergeCell ref="A11:F11"/>
    <mergeCell ref="A22:D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portrait" r:id="rId1"/>
  <headerFooter scaleWithDoc="0" alignWithMargins="0">
    <oddHeader>&amp;L&amp;G&amp;R&amp;G</oddHeader>
    <oddFooter>&amp;L&amp;G&amp;C&amp;"Berlin Sans FB,Normal"&amp;9&amp;K00+000(85) 3031.9800 - 3031.9812 | comercial@maisservicos.com.br | www.maisservicos.com.br
Rua São Paulo, nº 32, Sala 908 - Centro - Fortaleza/CE. CEP 60030-100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49"/>
  <sheetViews>
    <sheetView showGridLines="0" view="pageBreakPreview" zoomScaleNormal="100" zoomScaleSheetLayoutView="100" workbookViewId="0">
      <selection activeCell="A21" sqref="A21:XFD21"/>
    </sheetView>
  </sheetViews>
  <sheetFormatPr defaultRowHeight="12.75" x14ac:dyDescent="0.2"/>
  <cols>
    <col min="1" max="1" width="4.7109375" style="1" bestFit="1" customWidth="1"/>
    <col min="2" max="2" width="30.7109375" style="72" customWidth="1"/>
    <col min="3" max="3" width="15.7109375" style="72" customWidth="1"/>
    <col min="4" max="4" width="6.5703125" style="111" bestFit="1" customWidth="1"/>
    <col min="5" max="5" width="7.5703125" style="125" bestFit="1" customWidth="1"/>
    <col min="6" max="6" width="9.140625" style="1" bestFit="1" customWidth="1"/>
    <col min="7" max="7" width="11.28515625" style="1" bestFit="1" customWidth="1"/>
    <col min="8" max="8" width="3.7109375" style="1" customWidth="1"/>
    <col min="9" max="9" width="11.28515625" style="54" bestFit="1" customWidth="1"/>
    <col min="10" max="10" width="3.7109375" style="1" customWidth="1"/>
    <col min="11" max="11" width="11.28515625" style="1" bestFit="1" customWidth="1"/>
    <col min="12" max="16384" width="9.140625" style="1"/>
  </cols>
  <sheetData>
    <row r="1" spans="1:9" x14ac:dyDescent="0.2">
      <c r="A1" s="240" t="str">
        <f>DSC!A1</f>
        <v>AO</v>
      </c>
      <c r="B1" s="240"/>
      <c r="C1" s="240"/>
      <c r="D1" s="240"/>
      <c r="E1" s="240"/>
      <c r="F1" s="240"/>
      <c r="G1" s="240"/>
    </row>
    <row r="2" spans="1:9" x14ac:dyDescent="0.2">
      <c r="A2" s="240" t="str">
        <f>DSC!A2</f>
        <v>SENADO FEDERAL</v>
      </c>
      <c r="B2" s="240"/>
      <c r="C2" s="240"/>
      <c r="D2" s="240"/>
      <c r="E2" s="240"/>
      <c r="F2" s="240"/>
      <c r="G2" s="240"/>
    </row>
    <row r="3" spans="1:9" x14ac:dyDescent="0.2">
      <c r="A3" s="240" t="str">
        <f>DSC!A3</f>
        <v>COORDENAÇÃO DE PROCESSAMENTO EXTERNO DE LICITAÇÕES</v>
      </c>
      <c r="B3" s="240"/>
      <c r="C3" s="240"/>
      <c r="D3" s="240"/>
      <c r="E3" s="240"/>
      <c r="F3" s="240"/>
      <c r="G3" s="240"/>
    </row>
    <row r="4" spans="1:9" x14ac:dyDescent="0.2">
      <c r="A4" s="241" t="str">
        <f>DSC!A4</f>
        <v>Via N2 | Senado Federal | Bloco 16 | 1º Pav. | COPEL | Brasília-DF</v>
      </c>
      <c r="B4" s="241"/>
      <c r="C4" s="241"/>
      <c r="D4" s="241"/>
      <c r="E4" s="241"/>
      <c r="F4" s="241"/>
      <c r="G4" s="241"/>
    </row>
    <row r="5" spans="1:9" x14ac:dyDescent="0.2">
      <c r="A5" s="247"/>
      <c r="B5" s="247"/>
      <c r="C5" s="247"/>
      <c r="D5" s="247"/>
      <c r="E5" s="247"/>
      <c r="F5" s="247"/>
      <c r="G5" s="247"/>
    </row>
    <row r="6" spans="1:9" x14ac:dyDescent="0.2">
      <c r="A6" s="240" t="str">
        <f>DSC!A6</f>
        <v>PREGÃO ELETRÔNICO Nº 90005/2025</v>
      </c>
      <c r="B6" s="240"/>
      <c r="C6" s="240"/>
      <c r="D6" s="240"/>
      <c r="E6" s="240"/>
      <c r="F6" s="240"/>
      <c r="G6" s="240"/>
    </row>
    <row r="7" spans="1:9" x14ac:dyDescent="0.2">
      <c r="A7" s="240" t="str">
        <f>DSC!A7</f>
        <v>PROCESSO Nº 00200.009446/2024-29</v>
      </c>
      <c r="B7" s="240"/>
      <c r="C7" s="240"/>
      <c r="D7" s="240"/>
      <c r="E7" s="240"/>
      <c r="F7" s="240"/>
      <c r="G7" s="240"/>
    </row>
    <row r="9" spans="1:9" ht="24.95" customHeight="1" x14ac:dyDescent="0.2">
      <c r="A9" s="234" t="s">
        <v>447</v>
      </c>
      <c r="B9" s="234"/>
      <c r="C9" s="234"/>
      <c r="D9" s="234"/>
      <c r="E9" s="234"/>
      <c r="F9" s="234"/>
      <c r="G9" s="234"/>
    </row>
    <row r="11" spans="1:9" ht="25.5" x14ac:dyDescent="0.2">
      <c r="A11" s="65" t="s">
        <v>76</v>
      </c>
      <c r="B11" s="65" t="s">
        <v>126</v>
      </c>
      <c r="C11" s="65" t="s">
        <v>337</v>
      </c>
      <c r="D11" s="82" t="s">
        <v>127</v>
      </c>
      <c r="E11" s="82" t="s">
        <v>87</v>
      </c>
      <c r="F11" s="65" t="s">
        <v>245</v>
      </c>
      <c r="G11" s="65" t="s">
        <v>219</v>
      </c>
      <c r="I11" s="98">
        <v>1</v>
      </c>
    </row>
    <row r="12" spans="1:9" ht="6.95" customHeight="1" x14ac:dyDescent="0.2">
      <c r="A12" s="3"/>
      <c r="B12" s="87"/>
      <c r="C12" s="87"/>
      <c r="D12" s="83"/>
      <c r="E12" s="83"/>
      <c r="F12" s="3"/>
      <c r="G12" s="3"/>
    </row>
    <row r="13" spans="1:9" ht="24" x14ac:dyDescent="0.2">
      <c r="A13" s="124">
        <v>1</v>
      </c>
      <c r="B13" s="86" t="s">
        <v>220</v>
      </c>
      <c r="C13" s="126" t="s">
        <v>338</v>
      </c>
      <c r="D13" s="124">
        <v>48</v>
      </c>
      <c r="E13" s="69" t="s">
        <v>221</v>
      </c>
      <c r="F13" s="70">
        <f>ROUND(I13-(I13*$I$11),2)</f>
        <v>0</v>
      </c>
      <c r="G13" s="70">
        <f>ROUND(D13*F13,2)</f>
        <v>0</v>
      </c>
      <c r="I13" s="138">
        <v>6.9</v>
      </c>
    </row>
    <row r="14" spans="1:9" x14ac:dyDescent="0.2">
      <c r="A14" s="129">
        <v>2</v>
      </c>
      <c r="B14" s="72" t="s">
        <v>128</v>
      </c>
      <c r="C14" s="131" t="s">
        <v>387</v>
      </c>
      <c r="D14" s="129">
        <v>7200</v>
      </c>
      <c r="E14" s="54" t="s">
        <v>222</v>
      </c>
      <c r="F14" s="5">
        <f t="shared" ref="F14:F76" si="0">ROUND(I14-(I14*$I$11),2)</f>
        <v>0</v>
      </c>
      <c r="G14" s="5">
        <f t="shared" ref="G14:G77" si="1">ROUND(D14*F14,2)</f>
        <v>0</v>
      </c>
      <c r="I14" s="138">
        <v>2.4700000000000002</v>
      </c>
    </row>
    <row r="15" spans="1:9" ht="24" x14ac:dyDescent="0.2">
      <c r="A15" s="124">
        <v>3</v>
      </c>
      <c r="B15" s="86" t="s">
        <v>223</v>
      </c>
      <c r="C15" s="126" t="s">
        <v>339</v>
      </c>
      <c r="D15" s="124">
        <v>14000</v>
      </c>
      <c r="E15" s="69" t="s">
        <v>222</v>
      </c>
      <c r="F15" s="70">
        <f t="shared" si="0"/>
        <v>0</v>
      </c>
      <c r="G15" s="70">
        <f t="shared" si="1"/>
        <v>0</v>
      </c>
      <c r="I15" s="138">
        <v>5.39</v>
      </c>
    </row>
    <row r="16" spans="1:9" ht="24" x14ac:dyDescent="0.2">
      <c r="A16" s="129">
        <v>4</v>
      </c>
      <c r="B16" s="72" t="s">
        <v>224</v>
      </c>
      <c r="C16" s="130" t="s">
        <v>339</v>
      </c>
      <c r="D16" s="129">
        <v>360</v>
      </c>
      <c r="E16" s="54" t="s">
        <v>193</v>
      </c>
      <c r="F16" s="5">
        <f t="shared" si="0"/>
        <v>0</v>
      </c>
      <c r="G16" s="5">
        <f t="shared" si="1"/>
        <v>0</v>
      </c>
      <c r="I16" s="138">
        <v>35.450000000000003</v>
      </c>
    </row>
    <row r="17" spans="1:9" ht="38.25" x14ac:dyDescent="0.2">
      <c r="A17" s="124">
        <v>5</v>
      </c>
      <c r="B17" s="86" t="s">
        <v>129</v>
      </c>
      <c r="C17" s="126" t="s">
        <v>340</v>
      </c>
      <c r="D17" s="124">
        <v>180</v>
      </c>
      <c r="E17" s="69" t="s">
        <v>222</v>
      </c>
      <c r="F17" s="70">
        <f t="shared" si="0"/>
        <v>0</v>
      </c>
      <c r="G17" s="70">
        <f t="shared" si="1"/>
        <v>0</v>
      </c>
      <c r="I17" s="138">
        <v>9.5500000000000007</v>
      </c>
    </row>
    <row r="18" spans="1:9" ht="38.25" x14ac:dyDescent="0.2">
      <c r="A18" s="129">
        <v>6</v>
      </c>
      <c r="B18" s="72" t="s">
        <v>130</v>
      </c>
      <c r="C18" s="130" t="s">
        <v>340</v>
      </c>
      <c r="D18" s="129">
        <v>180</v>
      </c>
      <c r="E18" s="54" t="s">
        <v>222</v>
      </c>
      <c r="F18" s="5">
        <f t="shared" si="0"/>
        <v>0</v>
      </c>
      <c r="G18" s="5">
        <f t="shared" si="1"/>
        <v>0</v>
      </c>
      <c r="I18" s="138">
        <v>8.7200000000000006</v>
      </c>
    </row>
    <row r="19" spans="1:9" x14ac:dyDescent="0.2">
      <c r="A19" s="124">
        <v>7</v>
      </c>
      <c r="B19" s="86" t="s">
        <v>131</v>
      </c>
      <c r="C19" s="127" t="s">
        <v>388</v>
      </c>
      <c r="D19" s="124">
        <v>432</v>
      </c>
      <c r="E19" s="69" t="s">
        <v>222</v>
      </c>
      <c r="F19" s="70">
        <f t="shared" si="0"/>
        <v>0</v>
      </c>
      <c r="G19" s="70">
        <f t="shared" si="1"/>
        <v>0</v>
      </c>
      <c r="I19" s="138">
        <v>3.74</v>
      </c>
    </row>
    <row r="20" spans="1:9" ht="24" x14ac:dyDescent="0.2">
      <c r="A20" s="129">
        <v>8</v>
      </c>
      <c r="B20" s="72" t="s">
        <v>132</v>
      </c>
      <c r="C20" s="130" t="s">
        <v>341</v>
      </c>
      <c r="D20" s="129">
        <v>288</v>
      </c>
      <c r="E20" s="54" t="s">
        <v>222</v>
      </c>
      <c r="F20" s="5">
        <f t="shared" si="0"/>
        <v>0</v>
      </c>
      <c r="G20" s="5">
        <f t="shared" si="1"/>
        <v>0</v>
      </c>
      <c r="I20" s="138">
        <v>34.85</v>
      </c>
    </row>
    <row r="21" spans="1:9" ht="25.5" x14ac:dyDescent="0.2">
      <c r="A21" s="124">
        <v>9</v>
      </c>
      <c r="B21" s="86" t="s">
        <v>247</v>
      </c>
      <c r="C21" s="126" t="s">
        <v>342</v>
      </c>
      <c r="D21" s="124">
        <v>24</v>
      </c>
      <c r="E21" s="69" t="s">
        <v>92</v>
      </c>
      <c r="F21" s="70">
        <f t="shared" si="0"/>
        <v>0</v>
      </c>
      <c r="G21" s="70">
        <f t="shared" si="1"/>
        <v>0</v>
      </c>
      <c r="I21" s="138">
        <v>35.69</v>
      </c>
    </row>
    <row r="22" spans="1:9" ht="25.5" x14ac:dyDescent="0.2">
      <c r="A22" s="129">
        <v>10</v>
      </c>
      <c r="B22" s="72" t="s">
        <v>225</v>
      </c>
      <c r="C22" s="130" t="s">
        <v>340</v>
      </c>
      <c r="D22" s="129">
        <v>180</v>
      </c>
      <c r="E22" s="54" t="s">
        <v>222</v>
      </c>
      <c r="F22" s="5">
        <f t="shared" si="0"/>
        <v>0</v>
      </c>
      <c r="G22" s="5">
        <f t="shared" si="1"/>
        <v>0</v>
      </c>
      <c r="I22" s="138">
        <v>35.5</v>
      </c>
    </row>
    <row r="23" spans="1:9" ht="24" x14ac:dyDescent="0.2">
      <c r="A23" s="139">
        <v>11</v>
      </c>
      <c r="B23" s="140" t="s">
        <v>248</v>
      </c>
      <c r="C23" s="141" t="s">
        <v>343</v>
      </c>
      <c r="D23" s="139">
        <v>120</v>
      </c>
      <c r="E23" s="142" t="s">
        <v>193</v>
      </c>
      <c r="F23" s="143">
        <f>I23</f>
        <v>53.21</v>
      </c>
      <c r="G23" s="143">
        <f t="shared" si="1"/>
        <v>6385.2</v>
      </c>
      <c r="I23" s="167">
        <v>53.21</v>
      </c>
    </row>
    <row r="24" spans="1:9" ht="25.5" x14ac:dyDescent="0.2">
      <c r="A24" s="144">
        <v>12</v>
      </c>
      <c r="B24" s="145" t="s">
        <v>226</v>
      </c>
      <c r="C24" s="146" t="s">
        <v>451</v>
      </c>
      <c r="D24" s="144">
        <v>120</v>
      </c>
      <c r="E24" s="147" t="s">
        <v>193</v>
      </c>
      <c r="F24" s="148">
        <f>I24</f>
        <v>42.84</v>
      </c>
      <c r="G24" s="148">
        <f t="shared" si="1"/>
        <v>5140.8</v>
      </c>
      <c r="I24" s="167">
        <v>42.84</v>
      </c>
    </row>
    <row r="25" spans="1:9" ht="25.5" x14ac:dyDescent="0.2">
      <c r="A25" s="139">
        <v>13</v>
      </c>
      <c r="B25" s="140" t="s">
        <v>227</v>
      </c>
      <c r="C25" s="141" t="s">
        <v>451</v>
      </c>
      <c r="D25" s="139">
        <v>840</v>
      </c>
      <c r="E25" s="142" t="s">
        <v>193</v>
      </c>
      <c r="F25" s="143">
        <f>I25</f>
        <v>57.89</v>
      </c>
      <c r="G25" s="143">
        <f t="shared" si="1"/>
        <v>48627.6</v>
      </c>
      <c r="I25" s="167">
        <v>57.89</v>
      </c>
    </row>
    <row r="26" spans="1:9" ht="38.25" x14ac:dyDescent="0.2">
      <c r="A26" s="129">
        <v>14</v>
      </c>
      <c r="B26" s="72" t="s">
        <v>228</v>
      </c>
      <c r="C26" s="131" t="s">
        <v>389</v>
      </c>
      <c r="D26" s="129">
        <v>30</v>
      </c>
      <c r="E26" s="54" t="s">
        <v>229</v>
      </c>
      <c r="F26" s="5">
        <f t="shared" si="0"/>
        <v>0</v>
      </c>
      <c r="G26" s="5">
        <f t="shared" si="1"/>
        <v>0</v>
      </c>
      <c r="I26" s="138">
        <v>177.61</v>
      </c>
    </row>
    <row r="27" spans="1:9" ht="25.5" x14ac:dyDescent="0.2">
      <c r="A27" s="124">
        <v>15</v>
      </c>
      <c r="B27" s="86" t="s">
        <v>249</v>
      </c>
      <c r="C27" s="127" t="s">
        <v>390</v>
      </c>
      <c r="D27" s="124">
        <v>3000</v>
      </c>
      <c r="E27" s="69" t="s">
        <v>193</v>
      </c>
      <c r="F27" s="70">
        <f t="shared" si="0"/>
        <v>0</v>
      </c>
      <c r="G27" s="70">
        <f t="shared" si="1"/>
        <v>0</v>
      </c>
      <c r="I27" s="138">
        <v>28.56</v>
      </c>
    </row>
    <row r="28" spans="1:9" ht="25.5" x14ac:dyDescent="0.2">
      <c r="A28" s="129">
        <v>16</v>
      </c>
      <c r="B28" s="72" t="s">
        <v>230</v>
      </c>
      <c r="C28" s="130" t="s">
        <v>344</v>
      </c>
      <c r="D28" s="129">
        <v>9000</v>
      </c>
      <c r="E28" s="54" t="s">
        <v>222</v>
      </c>
      <c r="F28" s="5">
        <f t="shared" si="0"/>
        <v>0</v>
      </c>
      <c r="G28" s="5">
        <f t="shared" si="1"/>
        <v>0</v>
      </c>
      <c r="I28" s="138">
        <v>10.119999999999999</v>
      </c>
    </row>
    <row r="29" spans="1:9" ht="25.5" x14ac:dyDescent="0.2">
      <c r="A29" s="124">
        <v>17</v>
      </c>
      <c r="B29" s="86" t="s">
        <v>246</v>
      </c>
      <c r="C29" s="126" t="s">
        <v>345</v>
      </c>
      <c r="D29" s="124">
        <v>840</v>
      </c>
      <c r="E29" s="69" t="s">
        <v>193</v>
      </c>
      <c r="F29" s="70">
        <f t="shared" si="0"/>
        <v>0</v>
      </c>
      <c r="G29" s="70">
        <f t="shared" si="1"/>
        <v>0</v>
      </c>
      <c r="I29" s="138">
        <v>33.29</v>
      </c>
    </row>
    <row r="30" spans="1:9" ht="38.25" x14ac:dyDescent="0.2">
      <c r="A30" s="129">
        <v>18</v>
      </c>
      <c r="B30" s="72" t="s">
        <v>133</v>
      </c>
      <c r="C30" s="130" t="s">
        <v>346</v>
      </c>
      <c r="D30" s="129">
        <v>14400</v>
      </c>
      <c r="E30" s="54" t="s">
        <v>222</v>
      </c>
      <c r="F30" s="5">
        <f t="shared" si="0"/>
        <v>0</v>
      </c>
      <c r="G30" s="5">
        <f t="shared" si="1"/>
        <v>0</v>
      </c>
      <c r="I30" s="138">
        <v>2.52</v>
      </c>
    </row>
    <row r="31" spans="1:9" ht="24" x14ac:dyDescent="0.2">
      <c r="A31" s="124">
        <v>19</v>
      </c>
      <c r="B31" s="86" t="s">
        <v>134</v>
      </c>
      <c r="C31" s="126" t="s">
        <v>347</v>
      </c>
      <c r="D31" s="124">
        <v>14400</v>
      </c>
      <c r="E31" s="69" t="s">
        <v>222</v>
      </c>
      <c r="F31" s="70">
        <f t="shared" si="0"/>
        <v>0</v>
      </c>
      <c r="G31" s="70">
        <f t="shared" si="1"/>
        <v>0</v>
      </c>
      <c r="I31" s="138">
        <v>7.44</v>
      </c>
    </row>
    <row r="32" spans="1:9" ht="38.25" x14ac:dyDescent="0.2">
      <c r="A32" s="129">
        <v>20</v>
      </c>
      <c r="B32" s="72" t="s">
        <v>231</v>
      </c>
      <c r="C32" s="130" t="s">
        <v>348</v>
      </c>
      <c r="D32" s="129">
        <v>900</v>
      </c>
      <c r="E32" s="54" t="s">
        <v>222</v>
      </c>
      <c r="F32" s="5">
        <f t="shared" si="0"/>
        <v>0</v>
      </c>
      <c r="G32" s="5">
        <f t="shared" si="1"/>
        <v>0</v>
      </c>
      <c r="I32" s="138">
        <v>16.100000000000001</v>
      </c>
    </row>
    <row r="33" spans="1:9" ht="24" x14ac:dyDescent="0.2">
      <c r="A33" s="124">
        <v>21</v>
      </c>
      <c r="B33" s="86" t="s">
        <v>138</v>
      </c>
      <c r="C33" s="126" t="s">
        <v>349</v>
      </c>
      <c r="D33" s="124">
        <v>240</v>
      </c>
      <c r="E33" s="69" t="s">
        <v>222</v>
      </c>
      <c r="F33" s="70">
        <f t="shared" si="0"/>
        <v>0</v>
      </c>
      <c r="G33" s="70">
        <f t="shared" si="1"/>
        <v>0</v>
      </c>
      <c r="I33" s="138">
        <v>25.35</v>
      </c>
    </row>
    <row r="34" spans="1:9" ht="24" x14ac:dyDescent="0.2">
      <c r="A34" s="129">
        <v>22</v>
      </c>
      <c r="B34" s="72" t="s">
        <v>139</v>
      </c>
      <c r="C34" s="130" t="s">
        <v>349</v>
      </c>
      <c r="D34" s="129">
        <v>240</v>
      </c>
      <c r="E34" s="54" t="s">
        <v>222</v>
      </c>
      <c r="F34" s="5">
        <f t="shared" si="0"/>
        <v>0</v>
      </c>
      <c r="G34" s="5">
        <f t="shared" si="1"/>
        <v>0</v>
      </c>
      <c r="I34" s="138">
        <v>16.41</v>
      </c>
    </row>
    <row r="35" spans="1:9" ht="24" x14ac:dyDescent="0.2">
      <c r="A35" s="124">
        <v>23</v>
      </c>
      <c r="B35" s="86" t="s">
        <v>140</v>
      </c>
      <c r="C35" s="126" t="s">
        <v>349</v>
      </c>
      <c r="D35" s="124">
        <v>240</v>
      </c>
      <c r="E35" s="69" t="s">
        <v>222</v>
      </c>
      <c r="F35" s="70">
        <f t="shared" si="0"/>
        <v>0</v>
      </c>
      <c r="G35" s="70">
        <f t="shared" si="1"/>
        <v>0</v>
      </c>
      <c r="I35" s="138">
        <v>13.69</v>
      </c>
    </row>
    <row r="36" spans="1:9" ht="24" x14ac:dyDescent="0.2">
      <c r="A36" s="129">
        <v>24</v>
      </c>
      <c r="B36" s="72" t="s">
        <v>135</v>
      </c>
      <c r="C36" s="130" t="s">
        <v>349</v>
      </c>
      <c r="D36" s="129">
        <v>480</v>
      </c>
      <c r="E36" s="54" t="s">
        <v>222</v>
      </c>
      <c r="F36" s="5">
        <f t="shared" si="0"/>
        <v>0</v>
      </c>
      <c r="G36" s="5">
        <f t="shared" si="1"/>
        <v>0</v>
      </c>
      <c r="I36" s="138">
        <v>26.17</v>
      </c>
    </row>
    <row r="37" spans="1:9" ht="24" x14ac:dyDescent="0.2">
      <c r="A37" s="124">
        <v>25</v>
      </c>
      <c r="B37" s="86" t="s">
        <v>136</v>
      </c>
      <c r="C37" s="126" t="s">
        <v>349</v>
      </c>
      <c r="D37" s="124">
        <v>480</v>
      </c>
      <c r="E37" s="69" t="s">
        <v>222</v>
      </c>
      <c r="F37" s="70">
        <f t="shared" si="0"/>
        <v>0</v>
      </c>
      <c r="G37" s="70">
        <f t="shared" si="1"/>
        <v>0</v>
      </c>
      <c r="I37" s="138">
        <v>16.91</v>
      </c>
    </row>
    <row r="38" spans="1:9" ht="24" x14ac:dyDescent="0.2">
      <c r="A38" s="129">
        <v>26</v>
      </c>
      <c r="B38" s="72" t="s">
        <v>137</v>
      </c>
      <c r="C38" s="130" t="s">
        <v>349</v>
      </c>
      <c r="D38" s="129">
        <v>300</v>
      </c>
      <c r="E38" s="54" t="s">
        <v>222</v>
      </c>
      <c r="F38" s="5">
        <f t="shared" si="0"/>
        <v>0</v>
      </c>
      <c r="G38" s="5">
        <f t="shared" si="1"/>
        <v>0</v>
      </c>
      <c r="I38" s="138">
        <v>13.76</v>
      </c>
    </row>
    <row r="39" spans="1:9" ht="24" x14ac:dyDescent="0.2">
      <c r="A39" s="124">
        <v>27</v>
      </c>
      <c r="B39" s="86" t="s">
        <v>141</v>
      </c>
      <c r="C39" s="126" t="s">
        <v>349</v>
      </c>
      <c r="D39" s="124">
        <v>300</v>
      </c>
      <c r="E39" s="69" t="s">
        <v>222</v>
      </c>
      <c r="F39" s="70">
        <f t="shared" si="0"/>
        <v>0</v>
      </c>
      <c r="G39" s="70">
        <f t="shared" si="1"/>
        <v>0</v>
      </c>
      <c r="I39" s="138">
        <v>26.17</v>
      </c>
    </row>
    <row r="40" spans="1:9" ht="24" x14ac:dyDescent="0.2">
      <c r="A40" s="129">
        <v>28</v>
      </c>
      <c r="B40" s="72" t="s">
        <v>142</v>
      </c>
      <c r="C40" s="130" t="s">
        <v>349</v>
      </c>
      <c r="D40" s="129">
        <v>300</v>
      </c>
      <c r="E40" s="54" t="s">
        <v>222</v>
      </c>
      <c r="F40" s="5">
        <f t="shared" si="0"/>
        <v>0</v>
      </c>
      <c r="G40" s="5">
        <f t="shared" si="1"/>
        <v>0</v>
      </c>
      <c r="I40" s="138">
        <v>16.91</v>
      </c>
    </row>
    <row r="41" spans="1:9" ht="24" x14ac:dyDescent="0.2">
      <c r="A41" s="124">
        <v>29</v>
      </c>
      <c r="B41" s="86" t="s">
        <v>143</v>
      </c>
      <c r="C41" s="126" t="s">
        <v>349</v>
      </c>
      <c r="D41" s="124">
        <v>300</v>
      </c>
      <c r="E41" s="69" t="s">
        <v>222</v>
      </c>
      <c r="F41" s="70">
        <f t="shared" si="0"/>
        <v>0</v>
      </c>
      <c r="G41" s="70">
        <f t="shared" si="1"/>
        <v>0</v>
      </c>
      <c r="I41" s="138">
        <v>13.76</v>
      </c>
    </row>
    <row r="42" spans="1:9" ht="25.5" x14ac:dyDescent="0.2">
      <c r="A42" s="129">
        <v>30</v>
      </c>
      <c r="B42" s="72" t="s">
        <v>250</v>
      </c>
      <c r="C42" s="130" t="s">
        <v>350</v>
      </c>
      <c r="D42" s="129">
        <v>20</v>
      </c>
      <c r="E42" s="54" t="s">
        <v>222</v>
      </c>
      <c r="F42" s="5">
        <f t="shared" si="0"/>
        <v>0</v>
      </c>
      <c r="G42" s="5">
        <f t="shared" si="1"/>
        <v>0</v>
      </c>
      <c r="I42" s="138">
        <v>247.69</v>
      </c>
    </row>
    <row r="43" spans="1:9" ht="24" x14ac:dyDescent="0.2">
      <c r="A43" s="124">
        <v>31</v>
      </c>
      <c r="B43" s="86" t="s">
        <v>251</v>
      </c>
      <c r="C43" s="126" t="s">
        <v>349</v>
      </c>
      <c r="D43" s="124">
        <v>240</v>
      </c>
      <c r="E43" s="69" t="s">
        <v>222</v>
      </c>
      <c r="F43" s="70">
        <f t="shared" si="0"/>
        <v>0</v>
      </c>
      <c r="G43" s="70">
        <f t="shared" si="1"/>
        <v>0</v>
      </c>
      <c r="I43" s="138">
        <v>13</v>
      </c>
    </row>
    <row r="44" spans="1:9" ht="25.5" x14ac:dyDescent="0.2">
      <c r="A44" s="129">
        <v>32</v>
      </c>
      <c r="B44" s="72" t="s">
        <v>232</v>
      </c>
      <c r="C44" s="130" t="s">
        <v>349</v>
      </c>
      <c r="D44" s="129">
        <v>120</v>
      </c>
      <c r="E44" s="54" t="s">
        <v>222</v>
      </c>
      <c r="F44" s="5">
        <f t="shared" si="0"/>
        <v>0</v>
      </c>
      <c r="G44" s="5">
        <f t="shared" si="1"/>
        <v>0</v>
      </c>
      <c r="I44" s="138">
        <v>28.82</v>
      </c>
    </row>
    <row r="45" spans="1:9" ht="25.5" x14ac:dyDescent="0.2">
      <c r="A45" s="124">
        <v>33</v>
      </c>
      <c r="B45" s="86" t="s">
        <v>144</v>
      </c>
      <c r="C45" s="126" t="s">
        <v>351</v>
      </c>
      <c r="D45" s="124">
        <v>500</v>
      </c>
      <c r="E45" s="69" t="s">
        <v>222</v>
      </c>
      <c r="F45" s="70">
        <f t="shared" si="0"/>
        <v>0</v>
      </c>
      <c r="G45" s="70">
        <f t="shared" si="1"/>
        <v>0</v>
      </c>
      <c r="I45" s="138">
        <v>2.44</v>
      </c>
    </row>
    <row r="46" spans="1:9" ht="25.5" x14ac:dyDescent="0.2">
      <c r="A46" s="129">
        <v>34</v>
      </c>
      <c r="B46" s="72" t="s">
        <v>252</v>
      </c>
      <c r="C46" s="130" t="s">
        <v>352</v>
      </c>
      <c r="D46" s="129">
        <v>6000</v>
      </c>
      <c r="E46" s="54" t="s">
        <v>222</v>
      </c>
      <c r="F46" s="5">
        <f t="shared" si="0"/>
        <v>0</v>
      </c>
      <c r="G46" s="5">
        <f t="shared" si="1"/>
        <v>0</v>
      </c>
      <c r="I46" s="138">
        <v>0.39</v>
      </c>
    </row>
    <row r="47" spans="1:9" ht="24" x14ac:dyDescent="0.2">
      <c r="A47" s="124">
        <v>35</v>
      </c>
      <c r="B47" s="86" t="s">
        <v>145</v>
      </c>
      <c r="C47" s="126" t="s">
        <v>352</v>
      </c>
      <c r="D47" s="124">
        <v>3600</v>
      </c>
      <c r="E47" s="69" t="s">
        <v>222</v>
      </c>
      <c r="F47" s="70">
        <f t="shared" si="0"/>
        <v>0</v>
      </c>
      <c r="G47" s="70">
        <f t="shared" si="1"/>
        <v>0</v>
      </c>
      <c r="I47" s="138">
        <v>1.95</v>
      </c>
    </row>
    <row r="48" spans="1:9" ht="25.5" x14ac:dyDescent="0.2">
      <c r="A48" s="129">
        <v>36</v>
      </c>
      <c r="B48" s="72" t="s">
        <v>146</v>
      </c>
      <c r="C48" s="130" t="s">
        <v>352</v>
      </c>
      <c r="D48" s="129">
        <v>3600</v>
      </c>
      <c r="E48" s="54" t="s">
        <v>222</v>
      </c>
      <c r="F48" s="5">
        <f t="shared" si="0"/>
        <v>0</v>
      </c>
      <c r="G48" s="5">
        <f t="shared" si="1"/>
        <v>0</v>
      </c>
      <c r="I48" s="138">
        <v>1.46</v>
      </c>
    </row>
    <row r="49" spans="1:9" ht="25.5" x14ac:dyDescent="0.2">
      <c r="A49" s="124">
        <v>37</v>
      </c>
      <c r="B49" s="86" t="s">
        <v>147</v>
      </c>
      <c r="C49" s="126" t="s">
        <v>353</v>
      </c>
      <c r="D49" s="124">
        <v>6000</v>
      </c>
      <c r="E49" s="69" t="s">
        <v>222</v>
      </c>
      <c r="F49" s="70">
        <f t="shared" si="0"/>
        <v>0</v>
      </c>
      <c r="G49" s="70">
        <f t="shared" si="1"/>
        <v>0</v>
      </c>
      <c r="I49" s="138">
        <v>0.8</v>
      </c>
    </row>
    <row r="50" spans="1:9" ht="24" x14ac:dyDescent="0.2">
      <c r="A50" s="129">
        <v>38</v>
      </c>
      <c r="B50" s="72" t="s">
        <v>148</v>
      </c>
      <c r="C50" s="131" t="s">
        <v>391</v>
      </c>
      <c r="D50" s="129">
        <v>120</v>
      </c>
      <c r="E50" s="54" t="s">
        <v>222</v>
      </c>
      <c r="F50" s="5">
        <f t="shared" si="0"/>
        <v>0</v>
      </c>
      <c r="G50" s="5">
        <f t="shared" si="1"/>
        <v>0</v>
      </c>
      <c r="I50" s="138">
        <v>10.33</v>
      </c>
    </row>
    <row r="51" spans="1:9" ht="25.5" x14ac:dyDescent="0.2">
      <c r="A51" s="124">
        <v>39</v>
      </c>
      <c r="B51" s="86" t="s">
        <v>233</v>
      </c>
      <c r="C51" s="126" t="s">
        <v>354</v>
      </c>
      <c r="D51" s="124">
        <v>3600</v>
      </c>
      <c r="E51" s="69" t="s">
        <v>222</v>
      </c>
      <c r="F51" s="70">
        <f t="shared" si="0"/>
        <v>0</v>
      </c>
      <c r="G51" s="70">
        <f t="shared" si="1"/>
        <v>0</v>
      </c>
      <c r="I51" s="138">
        <v>4.8499999999999996</v>
      </c>
    </row>
    <row r="52" spans="1:9" ht="25.5" x14ac:dyDescent="0.2">
      <c r="A52" s="129">
        <v>40</v>
      </c>
      <c r="B52" s="72" t="s">
        <v>253</v>
      </c>
      <c r="C52" s="130" t="s">
        <v>354</v>
      </c>
      <c r="D52" s="129">
        <v>8400</v>
      </c>
      <c r="E52" s="54" t="s">
        <v>222</v>
      </c>
      <c r="F52" s="5">
        <f t="shared" si="0"/>
        <v>0</v>
      </c>
      <c r="G52" s="5">
        <f t="shared" si="1"/>
        <v>0</v>
      </c>
      <c r="I52" s="138">
        <v>1.97</v>
      </c>
    </row>
    <row r="53" spans="1:9" x14ac:dyDescent="0.2">
      <c r="A53" s="124">
        <v>41</v>
      </c>
      <c r="B53" s="86" t="s">
        <v>149</v>
      </c>
      <c r="C53" s="127" t="s">
        <v>392</v>
      </c>
      <c r="D53" s="124">
        <v>120</v>
      </c>
      <c r="E53" s="69" t="s">
        <v>222</v>
      </c>
      <c r="F53" s="70">
        <f t="shared" si="0"/>
        <v>0</v>
      </c>
      <c r="G53" s="70">
        <f t="shared" si="1"/>
        <v>0</v>
      </c>
      <c r="I53" s="138">
        <v>1.33</v>
      </c>
    </row>
    <row r="54" spans="1:9" x14ac:dyDescent="0.2">
      <c r="A54" s="129">
        <v>42</v>
      </c>
      <c r="B54" s="72" t="s">
        <v>150</v>
      </c>
      <c r="C54" s="130" t="s">
        <v>355</v>
      </c>
      <c r="D54" s="129">
        <v>840</v>
      </c>
      <c r="E54" s="54" t="s">
        <v>193</v>
      </c>
      <c r="F54" s="5">
        <f t="shared" si="0"/>
        <v>0</v>
      </c>
      <c r="G54" s="5">
        <f t="shared" si="1"/>
        <v>0</v>
      </c>
      <c r="I54" s="138">
        <v>25.61</v>
      </c>
    </row>
    <row r="55" spans="1:9" x14ac:dyDescent="0.2">
      <c r="A55" s="124">
        <v>43</v>
      </c>
      <c r="B55" s="86" t="s">
        <v>151</v>
      </c>
      <c r="C55" s="126" t="s">
        <v>356</v>
      </c>
      <c r="D55" s="124">
        <v>1152</v>
      </c>
      <c r="E55" s="69" t="s">
        <v>222</v>
      </c>
      <c r="F55" s="70">
        <f t="shared" si="0"/>
        <v>0</v>
      </c>
      <c r="G55" s="70">
        <f t="shared" si="1"/>
        <v>0</v>
      </c>
      <c r="I55" s="138">
        <v>3.06</v>
      </c>
    </row>
    <row r="56" spans="1:9" ht="25.5" x14ac:dyDescent="0.2">
      <c r="A56" s="129">
        <v>44</v>
      </c>
      <c r="B56" s="72" t="s">
        <v>254</v>
      </c>
      <c r="C56" s="130" t="s">
        <v>357</v>
      </c>
      <c r="D56" s="129">
        <v>480</v>
      </c>
      <c r="E56" s="54" t="s">
        <v>193</v>
      </c>
      <c r="F56" s="5">
        <f t="shared" si="0"/>
        <v>0</v>
      </c>
      <c r="G56" s="5">
        <f t="shared" si="1"/>
        <v>0</v>
      </c>
      <c r="I56" s="138">
        <v>12.75</v>
      </c>
    </row>
    <row r="57" spans="1:9" ht="25.5" x14ac:dyDescent="0.2">
      <c r="A57" s="124">
        <v>45</v>
      </c>
      <c r="B57" s="86" t="s">
        <v>255</v>
      </c>
      <c r="C57" s="127" t="s">
        <v>393</v>
      </c>
      <c r="D57" s="124">
        <v>60</v>
      </c>
      <c r="E57" s="69" t="s">
        <v>221</v>
      </c>
      <c r="F57" s="70">
        <f t="shared" si="0"/>
        <v>0</v>
      </c>
      <c r="G57" s="70">
        <f t="shared" si="1"/>
        <v>0</v>
      </c>
      <c r="I57" s="138">
        <v>43.5</v>
      </c>
    </row>
    <row r="58" spans="1:9" ht="24" x14ac:dyDescent="0.2">
      <c r="A58" s="129">
        <v>46</v>
      </c>
      <c r="B58" s="72" t="s">
        <v>152</v>
      </c>
      <c r="C58" s="130" t="s">
        <v>358</v>
      </c>
      <c r="D58" s="129">
        <v>120</v>
      </c>
      <c r="E58" s="54" t="s">
        <v>92</v>
      </c>
      <c r="F58" s="5">
        <f t="shared" si="0"/>
        <v>0</v>
      </c>
      <c r="G58" s="5">
        <f t="shared" si="1"/>
        <v>0</v>
      </c>
      <c r="I58" s="138">
        <v>13.55</v>
      </c>
    </row>
    <row r="59" spans="1:9" x14ac:dyDescent="0.2">
      <c r="A59" s="124">
        <v>47</v>
      </c>
      <c r="B59" s="86" t="s">
        <v>256</v>
      </c>
      <c r="C59" s="127" t="s">
        <v>394</v>
      </c>
      <c r="D59" s="124">
        <v>38</v>
      </c>
      <c r="E59" s="69" t="s">
        <v>222</v>
      </c>
      <c r="F59" s="70">
        <f t="shared" si="0"/>
        <v>0</v>
      </c>
      <c r="G59" s="70">
        <f t="shared" si="1"/>
        <v>0</v>
      </c>
      <c r="I59" s="138">
        <v>17.760000000000002</v>
      </c>
    </row>
    <row r="60" spans="1:9" ht="38.25" x14ac:dyDescent="0.2">
      <c r="A60" s="129">
        <v>48</v>
      </c>
      <c r="B60" s="72" t="s">
        <v>153</v>
      </c>
      <c r="C60" s="130" t="s">
        <v>356</v>
      </c>
      <c r="D60" s="129">
        <v>4000</v>
      </c>
      <c r="E60" s="54" t="s">
        <v>222</v>
      </c>
      <c r="F60" s="5">
        <f t="shared" si="0"/>
        <v>0</v>
      </c>
      <c r="G60" s="5">
        <f t="shared" si="1"/>
        <v>0</v>
      </c>
      <c r="I60" s="138">
        <v>2.2400000000000002</v>
      </c>
    </row>
    <row r="61" spans="1:9" ht="38.25" x14ac:dyDescent="0.2">
      <c r="A61" s="124">
        <v>49</v>
      </c>
      <c r="B61" s="86" t="s">
        <v>154</v>
      </c>
      <c r="C61" s="126" t="s">
        <v>356</v>
      </c>
      <c r="D61" s="124">
        <v>4000</v>
      </c>
      <c r="E61" s="69" t="s">
        <v>222</v>
      </c>
      <c r="F61" s="70">
        <f t="shared" si="0"/>
        <v>0</v>
      </c>
      <c r="G61" s="70">
        <f t="shared" si="1"/>
        <v>0</v>
      </c>
      <c r="I61" s="138">
        <v>2.2400000000000002</v>
      </c>
    </row>
    <row r="62" spans="1:9" ht="38.25" x14ac:dyDescent="0.2">
      <c r="A62" s="129">
        <v>50</v>
      </c>
      <c r="B62" s="72" t="s">
        <v>155</v>
      </c>
      <c r="C62" s="130" t="s">
        <v>356</v>
      </c>
      <c r="D62" s="129">
        <v>4000</v>
      </c>
      <c r="E62" s="54" t="s">
        <v>222</v>
      </c>
      <c r="F62" s="5">
        <f t="shared" si="0"/>
        <v>0</v>
      </c>
      <c r="G62" s="5">
        <f t="shared" si="1"/>
        <v>0</v>
      </c>
      <c r="I62" s="138">
        <v>2.2400000000000002</v>
      </c>
    </row>
    <row r="63" spans="1:9" ht="38.25" x14ac:dyDescent="0.2">
      <c r="A63" s="124">
        <v>51</v>
      </c>
      <c r="B63" s="86" t="s">
        <v>156</v>
      </c>
      <c r="C63" s="126" t="s">
        <v>356</v>
      </c>
      <c r="D63" s="124">
        <v>120</v>
      </c>
      <c r="E63" s="69" t="s">
        <v>194</v>
      </c>
      <c r="F63" s="70">
        <f t="shared" si="0"/>
        <v>0</v>
      </c>
      <c r="G63" s="70">
        <f t="shared" si="1"/>
        <v>0</v>
      </c>
      <c r="I63" s="138">
        <v>25.53</v>
      </c>
    </row>
    <row r="64" spans="1:9" ht="38.25" x14ac:dyDescent="0.2">
      <c r="A64" s="129">
        <v>52</v>
      </c>
      <c r="B64" s="72" t="s">
        <v>157</v>
      </c>
      <c r="C64" s="130" t="s">
        <v>356</v>
      </c>
      <c r="D64" s="129">
        <v>120</v>
      </c>
      <c r="E64" s="54" t="s">
        <v>194</v>
      </c>
      <c r="F64" s="5">
        <f t="shared" si="0"/>
        <v>0</v>
      </c>
      <c r="G64" s="5">
        <f t="shared" si="1"/>
        <v>0</v>
      </c>
      <c r="I64" s="138">
        <v>25.53</v>
      </c>
    </row>
    <row r="65" spans="1:9" ht="38.25" x14ac:dyDescent="0.2">
      <c r="A65" s="124">
        <v>53</v>
      </c>
      <c r="B65" s="86" t="s">
        <v>158</v>
      </c>
      <c r="C65" s="126" t="s">
        <v>356</v>
      </c>
      <c r="D65" s="124">
        <v>120</v>
      </c>
      <c r="E65" s="69" t="s">
        <v>194</v>
      </c>
      <c r="F65" s="70">
        <f t="shared" si="0"/>
        <v>0</v>
      </c>
      <c r="G65" s="70">
        <f t="shared" si="1"/>
        <v>0</v>
      </c>
      <c r="I65" s="138">
        <v>25.53</v>
      </c>
    </row>
    <row r="66" spans="1:9" ht="25.5" x14ac:dyDescent="0.2">
      <c r="A66" s="129">
        <v>54</v>
      </c>
      <c r="B66" s="72" t="s">
        <v>159</v>
      </c>
      <c r="C66" s="130" t="s">
        <v>359</v>
      </c>
      <c r="D66" s="129">
        <v>24</v>
      </c>
      <c r="E66" s="54" t="s">
        <v>222</v>
      </c>
      <c r="F66" s="5">
        <f t="shared" si="0"/>
        <v>0</v>
      </c>
      <c r="G66" s="5">
        <f t="shared" si="1"/>
        <v>0</v>
      </c>
      <c r="I66" s="138">
        <v>1.75</v>
      </c>
    </row>
    <row r="67" spans="1:9" ht="25.5" x14ac:dyDescent="0.2">
      <c r="A67" s="124">
        <v>55</v>
      </c>
      <c r="B67" s="86" t="s">
        <v>160</v>
      </c>
      <c r="C67" s="126" t="s">
        <v>360</v>
      </c>
      <c r="D67" s="124">
        <v>4000</v>
      </c>
      <c r="E67" s="69" t="s">
        <v>222</v>
      </c>
      <c r="F67" s="70">
        <f t="shared" si="0"/>
        <v>0</v>
      </c>
      <c r="G67" s="70">
        <f t="shared" si="1"/>
        <v>0</v>
      </c>
      <c r="I67" s="138">
        <v>0.82</v>
      </c>
    </row>
    <row r="68" spans="1:9" ht="24" x14ac:dyDescent="0.2">
      <c r="A68" s="129">
        <v>56</v>
      </c>
      <c r="B68" s="72" t="s">
        <v>234</v>
      </c>
      <c r="C68" s="130" t="s">
        <v>361</v>
      </c>
      <c r="D68" s="129">
        <v>250</v>
      </c>
      <c r="E68" s="54" t="s">
        <v>222</v>
      </c>
      <c r="F68" s="5">
        <f t="shared" si="0"/>
        <v>0</v>
      </c>
      <c r="G68" s="5">
        <f t="shared" si="1"/>
        <v>0</v>
      </c>
      <c r="I68" s="138">
        <v>33.86</v>
      </c>
    </row>
    <row r="69" spans="1:9" ht="24" x14ac:dyDescent="0.2">
      <c r="A69" s="124">
        <v>57</v>
      </c>
      <c r="B69" s="86" t="s">
        <v>235</v>
      </c>
      <c r="C69" s="127" t="s">
        <v>395</v>
      </c>
      <c r="D69" s="124">
        <v>600</v>
      </c>
      <c r="E69" s="69" t="s">
        <v>222</v>
      </c>
      <c r="F69" s="70">
        <f t="shared" si="0"/>
        <v>0</v>
      </c>
      <c r="G69" s="70">
        <f t="shared" si="1"/>
        <v>0</v>
      </c>
      <c r="I69" s="138">
        <v>16.420000000000002</v>
      </c>
    </row>
    <row r="70" spans="1:9" x14ac:dyDescent="0.2">
      <c r="A70" s="129">
        <v>58</v>
      </c>
      <c r="B70" s="72" t="s">
        <v>257</v>
      </c>
      <c r="C70" s="130" t="s">
        <v>362</v>
      </c>
      <c r="D70" s="129">
        <v>1152</v>
      </c>
      <c r="E70" s="54" t="s">
        <v>222</v>
      </c>
      <c r="F70" s="5">
        <f t="shared" si="0"/>
        <v>0</v>
      </c>
      <c r="G70" s="5">
        <f t="shared" si="1"/>
        <v>0</v>
      </c>
      <c r="I70" s="138">
        <v>5.86</v>
      </c>
    </row>
    <row r="71" spans="1:9" x14ac:dyDescent="0.2">
      <c r="A71" s="124">
        <v>59</v>
      </c>
      <c r="B71" s="86" t="s">
        <v>161</v>
      </c>
      <c r="C71" s="127" t="s">
        <v>396</v>
      </c>
      <c r="D71" s="124">
        <v>180</v>
      </c>
      <c r="E71" s="69" t="s">
        <v>222</v>
      </c>
      <c r="F71" s="70">
        <f t="shared" si="0"/>
        <v>0</v>
      </c>
      <c r="G71" s="70">
        <f t="shared" si="1"/>
        <v>0</v>
      </c>
      <c r="I71" s="138">
        <v>4.09</v>
      </c>
    </row>
    <row r="72" spans="1:9" ht="25.5" x14ac:dyDescent="0.2">
      <c r="A72" s="129">
        <v>60</v>
      </c>
      <c r="B72" s="72" t="s">
        <v>236</v>
      </c>
      <c r="C72" s="130" t="s">
        <v>363</v>
      </c>
      <c r="D72" s="129">
        <v>480</v>
      </c>
      <c r="E72" s="54" t="s">
        <v>222</v>
      </c>
      <c r="F72" s="5">
        <f t="shared" si="0"/>
        <v>0</v>
      </c>
      <c r="G72" s="5">
        <f t="shared" si="1"/>
        <v>0</v>
      </c>
      <c r="I72" s="138">
        <v>6.99</v>
      </c>
    </row>
    <row r="73" spans="1:9" ht="38.25" x14ac:dyDescent="0.2">
      <c r="A73" s="124">
        <v>61</v>
      </c>
      <c r="B73" s="86" t="s">
        <v>162</v>
      </c>
      <c r="C73" s="126" t="s">
        <v>364</v>
      </c>
      <c r="D73" s="124">
        <v>12000</v>
      </c>
      <c r="E73" s="69" t="s">
        <v>222</v>
      </c>
      <c r="F73" s="70">
        <f t="shared" si="0"/>
        <v>0</v>
      </c>
      <c r="G73" s="70">
        <f t="shared" si="1"/>
        <v>0</v>
      </c>
      <c r="I73" s="138">
        <v>3.54</v>
      </c>
    </row>
    <row r="74" spans="1:9" ht="36" x14ac:dyDescent="0.2">
      <c r="A74" s="144">
        <v>62</v>
      </c>
      <c r="B74" s="145" t="s">
        <v>277</v>
      </c>
      <c r="C74" s="146" t="s">
        <v>365</v>
      </c>
      <c r="D74" s="144">
        <v>90000</v>
      </c>
      <c r="E74" s="147" t="s">
        <v>195</v>
      </c>
      <c r="F74" s="148">
        <f>I74</f>
        <v>15.6</v>
      </c>
      <c r="G74" s="148">
        <f t="shared" si="1"/>
        <v>1404000</v>
      </c>
      <c r="I74" s="167">
        <v>15.6</v>
      </c>
    </row>
    <row r="75" spans="1:9" ht="25.5" x14ac:dyDescent="0.2">
      <c r="A75" s="124">
        <v>63</v>
      </c>
      <c r="B75" s="86" t="s">
        <v>258</v>
      </c>
      <c r="C75" s="126" t="s">
        <v>366</v>
      </c>
      <c r="D75" s="124">
        <v>3600</v>
      </c>
      <c r="E75" s="69" t="s">
        <v>222</v>
      </c>
      <c r="F75" s="70">
        <f t="shared" si="0"/>
        <v>0</v>
      </c>
      <c r="G75" s="70">
        <f t="shared" si="1"/>
        <v>0</v>
      </c>
      <c r="I75" s="138">
        <v>6.17</v>
      </c>
    </row>
    <row r="76" spans="1:9" ht="25.5" x14ac:dyDescent="0.2">
      <c r="A76" s="129">
        <v>64</v>
      </c>
      <c r="B76" s="72" t="s">
        <v>237</v>
      </c>
      <c r="C76" s="130" t="s">
        <v>367</v>
      </c>
      <c r="D76" s="129">
        <v>1200</v>
      </c>
      <c r="E76" s="54" t="s">
        <v>222</v>
      </c>
      <c r="F76" s="5">
        <f t="shared" si="0"/>
        <v>0</v>
      </c>
      <c r="G76" s="5">
        <f t="shared" si="1"/>
        <v>0</v>
      </c>
      <c r="I76" s="138">
        <v>4.2699999999999996</v>
      </c>
    </row>
    <row r="77" spans="1:9" ht="38.25" x14ac:dyDescent="0.2">
      <c r="A77" s="139">
        <v>65</v>
      </c>
      <c r="B77" s="140" t="s">
        <v>259</v>
      </c>
      <c r="C77" s="141" t="s">
        <v>368</v>
      </c>
      <c r="D77" s="139">
        <v>1200</v>
      </c>
      <c r="E77" s="142" t="s">
        <v>195</v>
      </c>
      <c r="F77" s="143">
        <f>I77</f>
        <v>91.03</v>
      </c>
      <c r="G77" s="143">
        <f t="shared" si="1"/>
        <v>109236</v>
      </c>
      <c r="I77" s="167">
        <v>91.03</v>
      </c>
    </row>
    <row r="78" spans="1:9" ht="25.5" x14ac:dyDescent="0.2">
      <c r="A78" s="129">
        <v>66</v>
      </c>
      <c r="B78" s="72" t="s">
        <v>163</v>
      </c>
      <c r="C78" s="130" t="s">
        <v>369</v>
      </c>
      <c r="D78" s="129">
        <v>60</v>
      </c>
      <c r="E78" s="54" t="s">
        <v>222</v>
      </c>
      <c r="F78" s="5">
        <f t="shared" ref="F78:F131" si="2">ROUND(I78-(I78*$I$11),2)</f>
        <v>0</v>
      </c>
      <c r="G78" s="5">
        <f t="shared" ref="G78:G131" si="3">ROUND(D78*F78,2)</f>
        <v>0</v>
      </c>
      <c r="I78" s="138">
        <v>26.29</v>
      </c>
    </row>
    <row r="79" spans="1:9" x14ac:dyDescent="0.2">
      <c r="A79" s="124">
        <v>67</v>
      </c>
      <c r="B79" s="86" t="s">
        <v>164</v>
      </c>
      <c r="C79" s="126" t="s">
        <v>370</v>
      </c>
      <c r="D79" s="124">
        <v>144</v>
      </c>
      <c r="E79" s="69" t="s">
        <v>222</v>
      </c>
      <c r="F79" s="70">
        <f t="shared" si="2"/>
        <v>0</v>
      </c>
      <c r="G79" s="70">
        <f t="shared" si="3"/>
        <v>0</v>
      </c>
      <c r="I79" s="138">
        <v>2.88</v>
      </c>
    </row>
    <row r="80" spans="1:9" ht="36" x14ac:dyDescent="0.2">
      <c r="A80" s="129">
        <v>68</v>
      </c>
      <c r="B80" s="72" t="s">
        <v>165</v>
      </c>
      <c r="C80" s="130" t="s">
        <v>371</v>
      </c>
      <c r="D80" s="129">
        <v>480</v>
      </c>
      <c r="E80" s="54" t="s">
        <v>222</v>
      </c>
      <c r="F80" s="5">
        <f t="shared" si="2"/>
        <v>0</v>
      </c>
      <c r="G80" s="5">
        <f t="shared" si="3"/>
        <v>0</v>
      </c>
      <c r="I80" s="138">
        <v>1.8</v>
      </c>
    </row>
    <row r="81" spans="1:9" ht="38.25" x14ac:dyDescent="0.2">
      <c r="A81" s="139">
        <v>69</v>
      </c>
      <c r="B81" s="140" t="s">
        <v>166</v>
      </c>
      <c r="C81" s="141" t="s">
        <v>368</v>
      </c>
      <c r="D81" s="139">
        <v>3600</v>
      </c>
      <c r="E81" s="142" t="s">
        <v>195</v>
      </c>
      <c r="F81" s="143">
        <f>I81</f>
        <v>64.33</v>
      </c>
      <c r="G81" s="143">
        <f t="shared" si="3"/>
        <v>231588</v>
      </c>
      <c r="I81" s="167">
        <v>64.33</v>
      </c>
    </row>
    <row r="82" spans="1:9" x14ac:dyDescent="0.2">
      <c r="A82" s="129">
        <v>70</v>
      </c>
      <c r="B82" s="72" t="s">
        <v>260</v>
      </c>
      <c r="C82" s="131" t="s">
        <v>390</v>
      </c>
      <c r="D82" s="129">
        <v>180</v>
      </c>
      <c r="E82" s="54" t="s">
        <v>222</v>
      </c>
      <c r="F82" s="5">
        <f t="shared" si="2"/>
        <v>0</v>
      </c>
      <c r="G82" s="5">
        <f t="shared" si="3"/>
        <v>0</v>
      </c>
      <c r="I82" s="138">
        <v>22.75</v>
      </c>
    </row>
    <row r="83" spans="1:9" x14ac:dyDescent="0.2">
      <c r="A83" s="124">
        <v>71</v>
      </c>
      <c r="B83" s="86" t="s">
        <v>167</v>
      </c>
      <c r="C83" s="126" t="s">
        <v>372</v>
      </c>
      <c r="D83" s="124">
        <v>144</v>
      </c>
      <c r="E83" s="69" t="s">
        <v>222</v>
      </c>
      <c r="F83" s="70">
        <f t="shared" si="2"/>
        <v>0</v>
      </c>
      <c r="G83" s="70">
        <f t="shared" si="3"/>
        <v>0</v>
      </c>
      <c r="I83" s="138">
        <v>17.52</v>
      </c>
    </row>
    <row r="84" spans="1:9" x14ac:dyDescent="0.2">
      <c r="A84" s="129">
        <v>72</v>
      </c>
      <c r="B84" s="72" t="s">
        <v>168</v>
      </c>
      <c r="C84" s="130" t="s">
        <v>373</v>
      </c>
      <c r="D84" s="129">
        <v>24</v>
      </c>
      <c r="E84" s="54" t="s">
        <v>222</v>
      </c>
      <c r="F84" s="5">
        <f t="shared" si="2"/>
        <v>0</v>
      </c>
      <c r="G84" s="5">
        <f t="shared" si="3"/>
        <v>0</v>
      </c>
      <c r="I84" s="138">
        <v>19.899999999999999</v>
      </c>
    </row>
    <row r="85" spans="1:9" ht="63.75" x14ac:dyDescent="0.2">
      <c r="A85" s="124">
        <v>73</v>
      </c>
      <c r="B85" s="86" t="s">
        <v>169</v>
      </c>
      <c r="C85" s="126" t="s">
        <v>339</v>
      </c>
      <c r="D85" s="124">
        <v>4800</v>
      </c>
      <c r="E85" s="69" t="s">
        <v>222</v>
      </c>
      <c r="F85" s="70">
        <f t="shared" si="2"/>
        <v>0</v>
      </c>
      <c r="G85" s="70">
        <f t="shared" si="3"/>
        <v>0</v>
      </c>
      <c r="I85" s="138">
        <v>9.89</v>
      </c>
    </row>
    <row r="86" spans="1:9" ht="25.5" x14ac:dyDescent="0.2">
      <c r="A86" s="129">
        <v>74</v>
      </c>
      <c r="B86" s="72" t="s">
        <v>170</v>
      </c>
      <c r="C86" s="130" t="s">
        <v>374</v>
      </c>
      <c r="D86" s="129">
        <v>600</v>
      </c>
      <c r="E86" s="54" t="s">
        <v>222</v>
      </c>
      <c r="F86" s="5">
        <f t="shared" si="2"/>
        <v>0</v>
      </c>
      <c r="G86" s="5">
        <f t="shared" si="3"/>
        <v>0</v>
      </c>
      <c r="I86" s="138">
        <v>5.35</v>
      </c>
    </row>
    <row r="87" spans="1:9" ht="25.5" x14ac:dyDescent="0.2">
      <c r="A87" s="124">
        <v>75</v>
      </c>
      <c r="B87" s="86" t="s">
        <v>238</v>
      </c>
      <c r="C87" s="126" t="s">
        <v>375</v>
      </c>
      <c r="D87" s="124">
        <v>600</v>
      </c>
      <c r="E87" s="69" t="s">
        <v>222</v>
      </c>
      <c r="F87" s="70">
        <f t="shared" si="2"/>
        <v>0</v>
      </c>
      <c r="G87" s="70">
        <f t="shared" si="3"/>
        <v>0</v>
      </c>
      <c r="I87" s="138">
        <v>6.43</v>
      </c>
    </row>
    <row r="88" spans="1:9" ht="25.5" x14ac:dyDescent="0.2">
      <c r="A88" s="129">
        <v>76</v>
      </c>
      <c r="B88" s="72" t="s">
        <v>261</v>
      </c>
      <c r="C88" s="130" t="s">
        <v>374</v>
      </c>
      <c r="D88" s="129">
        <v>432</v>
      </c>
      <c r="E88" s="54" t="s">
        <v>222</v>
      </c>
      <c r="F88" s="5">
        <f t="shared" si="2"/>
        <v>0</v>
      </c>
      <c r="G88" s="5">
        <f t="shared" si="3"/>
        <v>0</v>
      </c>
      <c r="I88" s="138">
        <v>24.48</v>
      </c>
    </row>
    <row r="89" spans="1:9" ht="38.25" x14ac:dyDescent="0.2">
      <c r="A89" s="124">
        <v>77</v>
      </c>
      <c r="B89" s="86" t="s">
        <v>262</v>
      </c>
      <c r="C89" s="126" t="s">
        <v>376</v>
      </c>
      <c r="D89" s="124">
        <v>2400</v>
      </c>
      <c r="E89" s="69" t="s">
        <v>193</v>
      </c>
      <c r="F89" s="70">
        <f t="shared" si="2"/>
        <v>0</v>
      </c>
      <c r="G89" s="70">
        <f t="shared" si="3"/>
        <v>0</v>
      </c>
      <c r="I89" s="138">
        <v>34.75</v>
      </c>
    </row>
    <row r="90" spans="1:9" ht="25.5" x14ac:dyDescent="0.2">
      <c r="A90" s="129">
        <v>78</v>
      </c>
      <c r="B90" s="72" t="s">
        <v>263</v>
      </c>
      <c r="C90" s="130" t="s">
        <v>348</v>
      </c>
      <c r="D90" s="129">
        <v>480</v>
      </c>
      <c r="E90" s="54" t="s">
        <v>222</v>
      </c>
      <c r="F90" s="5">
        <f t="shared" si="2"/>
        <v>0</v>
      </c>
      <c r="G90" s="5">
        <f t="shared" si="3"/>
        <v>0</v>
      </c>
      <c r="I90" s="138">
        <v>30.63</v>
      </c>
    </row>
    <row r="91" spans="1:9" ht="25.5" x14ac:dyDescent="0.2">
      <c r="A91" s="124">
        <v>79</v>
      </c>
      <c r="B91" s="86" t="s">
        <v>264</v>
      </c>
      <c r="C91" s="126" t="s">
        <v>348</v>
      </c>
      <c r="D91" s="124">
        <v>480</v>
      </c>
      <c r="E91" s="69" t="s">
        <v>222</v>
      </c>
      <c r="F91" s="70">
        <f t="shared" si="2"/>
        <v>0</v>
      </c>
      <c r="G91" s="70">
        <f t="shared" si="3"/>
        <v>0</v>
      </c>
      <c r="I91" s="138">
        <v>52.9</v>
      </c>
    </row>
    <row r="92" spans="1:9" ht="25.5" x14ac:dyDescent="0.2">
      <c r="A92" s="129">
        <v>80</v>
      </c>
      <c r="B92" s="72" t="s">
        <v>265</v>
      </c>
      <c r="C92" s="130" t="s">
        <v>348</v>
      </c>
      <c r="D92" s="129">
        <v>720</v>
      </c>
      <c r="E92" s="54" t="s">
        <v>222</v>
      </c>
      <c r="F92" s="5">
        <f t="shared" si="2"/>
        <v>0</v>
      </c>
      <c r="G92" s="5">
        <f t="shared" si="3"/>
        <v>0</v>
      </c>
      <c r="I92" s="138">
        <v>33.340000000000003</v>
      </c>
    </row>
    <row r="93" spans="1:9" ht="25.5" x14ac:dyDescent="0.2">
      <c r="A93" s="139">
        <v>81</v>
      </c>
      <c r="B93" s="140" t="s">
        <v>171</v>
      </c>
      <c r="C93" s="141" t="s">
        <v>377</v>
      </c>
      <c r="D93" s="139">
        <v>7200</v>
      </c>
      <c r="E93" s="142" t="s">
        <v>222</v>
      </c>
      <c r="F93" s="143">
        <f>I93</f>
        <v>5.7</v>
      </c>
      <c r="G93" s="143">
        <f t="shared" si="3"/>
        <v>41040</v>
      </c>
      <c r="I93" s="167">
        <v>5.7</v>
      </c>
    </row>
    <row r="94" spans="1:9" ht="25.5" x14ac:dyDescent="0.2">
      <c r="A94" s="144">
        <v>82</v>
      </c>
      <c r="B94" s="145" t="s">
        <v>172</v>
      </c>
      <c r="C94" s="146" t="s">
        <v>378</v>
      </c>
      <c r="D94" s="144">
        <v>360</v>
      </c>
      <c r="E94" s="147" t="s">
        <v>193</v>
      </c>
      <c r="F94" s="148">
        <f>I94</f>
        <v>14.72</v>
      </c>
      <c r="G94" s="148">
        <f t="shared" si="3"/>
        <v>5299.2</v>
      </c>
      <c r="I94" s="167">
        <v>14.72</v>
      </c>
    </row>
    <row r="95" spans="1:9" ht="36" x14ac:dyDescent="0.2">
      <c r="A95" s="124">
        <v>83</v>
      </c>
      <c r="B95" s="86" t="s">
        <v>173</v>
      </c>
      <c r="C95" s="126" t="s">
        <v>379</v>
      </c>
      <c r="D95" s="124">
        <v>480</v>
      </c>
      <c r="E95" s="69" t="s">
        <v>222</v>
      </c>
      <c r="F95" s="70">
        <f t="shared" si="2"/>
        <v>0</v>
      </c>
      <c r="G95" s="70">
        <f t="shared" si="3"/>
        <v>0</v>
      </c>
      <c r="I95" s="138">
        <v>18.46</v>
      </c>
    </row>
    <row r="96" spans="1:9" ht="25.5" x14ac:dyDescent="0.2">
      <c r="A96" s="129">
        <v>84</v>
      </c>
      <c r="B96" s="72" t="s">
        <v>266</v>
      </c>
      <c r="C96" s="131" t="s">
        <v>397</v>
      </c>
      <c r="D96" s="129">
        <v>480</v>
      </c>
      <c r="E96" s="54" t="s">
        <v>193</v>
      </c>
      <c r="F96" s="5">
        <f t="shared" si="2"/>
        <v>0</v>
      </c>
      <c r="G96" s="5">
        <f t="shared" si="3"/>
        <v>0</v>
      </c>
      <c r="I96" s="138">
        <v>51.01</v>
      </c>
    </row>
    <row r="97" spans="1:9" ht="25.5" x14ac:dyDescent="0.2">
      <c r="A97" s="124">
        <v>85</v>
      </c>
      <c r="B97" s="86" t="s">
        <v>174</v>
      </c>
      <c r="C97" s="126" t="s">
        <v>380</v>
      </c>
      <c r="D97" s="124">
        <v>960</v>
      </c>
      <c r="E97" s="69" t="s">
        <v>195</v>
      </c>
      <c r="F97" s="70">
        <f t="shared" si="2"/>
        <v>0</v>
      </c>
      <c r="G97" s="70">
        <f t="shared" si="3"/>
        <v>0</v>
      </c>
      <c r="I97" s="138">
        <v>60.05</v>
      </c>
    </row>
    <row r="98" spans="1:9" ht="25.5" x14ac:dyDescent="0.2">
      <c r="A98" s="129">
        <v>86</v>
      </c>
      <c r="B98" s="72" t="s">
        <v>175</v>
      </c>
      <c r="C98" s="130" t="s">
        <v>380</v>
      </c>
      <c r="D98" s="129">
        <v>2400</v>
      </c>
      <c r="E98" s="54" t="s">
        <v>195</v>
      </c>
      <c r="F98" s="5">
        <f t="shared" si="2"/>
        <v>0</v>
      </c>
      <c r="G98" s="5">
        <f t="shared" si="3"/>
        <v>0</v>
      </c>
      <c r="I98" s="138">
        <v>34.64</v>
      </c>
    </row>
    <row r="99" spans="1:9" ht="25.5" x14ac:dyDescent="0.2">
      <c r="A99" s="124">
        <v>87</v>
      </c>
      <c r="B99" s="86" t="s">
        <v>176</v>
      </c>
      <c r="C99" s="126" t="s">
        <v>380</v>
      </c>
      <c r="D99" s="124">
        <v>1440</v>
      </c>
      <c r="E99" s="69" t="s">
        <v>195</v>
      </c>
      <c r="F99" s="70">
        <f t="shared" si="2"/>
        <v>0</v>
      </c>
      <c r="G99" s="70">
        <f t="shared" si="3"/>
        <v>0</v>
      </c>
      <c r="I99" s="138">
        <v>17.600000000000001</v>
      </c>
    </row>
    <row r="100" spans="1:9" ht="25.5" x14ac:dyDescent="0.2">
      <c r="A100" s="129">
        <v>88</v>
      </c>
      <c r="B100" s="72" t="s">
        <v>177</v>
      </c>
      <c r="C100" s="130" t="s">
        <v>380</v>
      </c>
      <c r="D100" s="129">
        <v>1440</v>
      </c>
      <c r="E100" s="54" t="s">
        <v>195</v>
      </c>
      <c r="F100" s="5">
        <f t="shared" si="2"/>
        <v>0</v>
      </c>
      <c r="G100" s="5">
        <f t="shared" si="3"/>
        <v>0</v>
      </c>
      <c r="I100" s="138">
        <v>13.5</v>
      </c>
    </row>
    <row r="101" spans="1:9" ht="25.5" x14ac:dyDescent="0.2">
      <c r="A101" s="124">
        <v>89</v>
      </c>
      <c r="B101" s="86" t="s">
        <v>178</v>
      </c>
      <c r="C101" s="126" t="s">
        <v>380</v>
      </c>
      <c r="D101" s="124">
        <v>600</v>
      </c>
      <c r="E101" s="69" t="s">
        <v>195</v>
      </c>
      <c r="F101" s="70">
        <f t="shared" si="2"/>
        <v>0</v>
      </c>
      <c r="G101" s="70">
        <f t="shared" si="3"/>
        <v>0</v>
      </c>
      <c r="I101" s="138">
        <v>11.63</v>
      </c>
    </row>
    <row r="102" spans="1:9" ht="25.5" x14ac:dyDescent="0.2">
      <c r="A102" s="129">
        <v>90</v>
      </c>
      <c r="B102" s="72" t="s">
        <v>179</v>
      </c>
      <c r="C102" s="130" t="s">
        <v>380</v>
      </c>
      <c r="D102" s="129">
        <v>600</v>
      </c>
      <c r="E102" s="54" t="s">
        <v>195</v>
      </c>
      <c r="F102" s="5">
        <f t="shared" si="2"/>
        <v>0</v>
      </c>
      <c r="G102" s="5">
        <f t="shared" si="3"/>
        <v>0</v>
      </c>
      <c r="I102" s="138">
        <v>12.07</v>
      </c>
    </row>
    <row r="103" spans="1:9" ht="25.5" x14ac:dyDescent="0.2">
      <c r="A103" s="124">
        <v>91</v>
      </c>
      <c r="B103" s="86" t="s">
        <v>180</v>
      </c>
      <c r="C103" s="126" t="s">
        <v>380</v>
      </c>
      <c r="D103" s="124">
        <v>1200</v>
      </c>
      <c r="E103" s="69" t="s">
        <v>195</v>
      </c>
      <c r="F103" s="70">
        <f t="shared" si="2"/>
        <v>0</v>
      </c>
      <c r="G103" s="70">
        <f t="shared" si="3"/>
        <v>0</v>
      </c>
      <c r="I103" s="138">
        <v>29.92</v>
      </c>
    </row>
    <row r="104" spans="1:9" ht="25.5" x14ac:dyDescent="0.2">
      <c r="A104" s="129">
        <v>92</v>
      </c>
      <c r="B104" s="72" t="s">
        <v>181</v>
      </c>
      <c r="C104" s="130" t="s">
        <v>380</v>
      </c>
      <c r="D104" s="129">
        <v>600</v>
      </c>
      <c r="E104" s="54" t="s">
        <v>195</v>
      </c>
      <c r="F104" s="5">
        <f t="shared" si="2"/>
        <v>0</v>
      </c>
      <c r="G104" s="5">
        <f t="shared" si="3"/>
        <v>0</v>
      </c>
      <c r="I104" s="138">
        <v>54.48</v>
      </c>
    </row>
    <row r="105" spans="1:9" ht="38.25" x14ac:dyDescent="0.2">
      <c r="A105" s="124">
        <v>93</v>
      </c>
      <c r="B105" s="86" t="s">
        <v>267</v>
      </c>
      <c r="C105" s="126" t="s">
        <v>380</v>
      </c>
      <c r="D105" s="124">
        <v>600</v>
      </c>
      <c r="E105" s="69" t="s">
        <v>195</v>
      </c>
      <c r="F105" s="70">
        <f t="shared" si="2"/>
        <v>0</v>
      </c>
      <c r="G105" s="70">
        <f t="shared" si="3"/>
        <v>0</v>
      </c>
      <c r="I105" s="138">
        <v>13.5</v>
      </c>
    </row>
    <row r="106" spans="1:9" ht="38.25" x14ac:dyDescent="0.2">
      <c r="A106" s="129">
        <v>94</v>
      </c>
      <c r="B106" s="72" t="s">
        <v>268</v>
      </c>
      <c r="C106" s="130" t="s">
        <v>380</v>
      </c>
      <c r="D106" s="129">
        <v>600</v>
      </c>
      <c r="E106" s="54" t="s">
        <v>195</v>
      </c>
      <c r="F106" s="5">
        <f t="shared" si="2"/>
        <v>0</v>
      </c>
      <c r="G106" s="5">
        <f t="shared" si="3"/>
        <v>0</v>
      </c>
      <c r="I106" s="138">
        <v>17.8</v>
      </c>
    </row>
    <row r="107" spans="1:9" ht="38.25" x14ac:dyDescent="0.2">
      <c r="A107" s="124">
        <v>95</v>
      </c>
      <c r="B107" s="86" t="s">
        <v>269</v>
      </c>
      <c r="C107" s="126" t="s">
        <v>380</v>
      </c>
      <c r="D107" s="124">
        <v>1440</v>
      </c>
      <c r="E107" s="69" t="s">
        <v>195</v>
      </c>
      <c r="F107" s="70">
        <f t="shared" si="2"/>
        <v>0</v>
      </c>
      <c r="G107" s="70">
        <f t="shared" si="3"/>
        <v>0</v>
      </c>
      <c r="I107" s="138">
        <v>34.64</v>
      </c>
    </row>
    <row r="108" spans="1:9" ht="38.25" x14ac:dyDescent="0.2">
      <c r="A108" s="129">
        <v>96</v>
      </c>
      <c r="B108" s="72" t="s">
        <v>239</v>
      </c>
      <c r="C108" s="130" t="s">
        <v>380</v>
      </c>
      <c r="D108" s="129">
        <v>600</v>
      </c>
      <c r="E108" s="54" t="s">
        <v>195</v>
      </c>
      <c r="F108" s="5">
        <f t="shared" si="2"/>
        <v>0</v>
      </c>
      <c r="G108" s="5">
        <f t="shared" si="3"/>
        <v>0</v>
      </c>
      <c r="I108" s="138">
        <v>40.659999999999997</v>
      </c>
    </row>
    <row r="109" spans="1:9" ht="38.25" x14ac:dyDescent="0.2">
      <c r="A109" s="124">
        <v>97</v>
      </c>
      <c r="B109" s="86" t="s">
        <v>270</v>
      </c>
      <c r="C109" s="126" t="s">
        <v>380</v>
      </c>
      <c r="D109" s="124">
        <v>1440</v>
      </c>
      <c r="E109" s="69" t="s">
        <v>195</v>
      </c>
      <c r="F109" s="70">
        <f t="shared" si="2"/>
        <v>0</v>
      </c>
      <c r="G109" s="70">
        <f t="shared" si="3"/>
        <v>0</v>
      </c>
      <c r="I109" s="138">
        <v>13.5</v>
      </c>
    </row>
    <row r="110" spans="1:9" ht="38.25" x14ac:dyDescent="0.2">
      <c r="A110" s="129">
        <v>98</v>
      </c>
      <c r="B110" s="72" t="s">
        <v>271</v>
      </c>
      <c r="C110" s="130" t="s">
        <v>380</v>
      </c>
      <c r="D110" s="129">
        <v>1440</v>
      </c>
      <c r="E110" s="54" t="s">
        <v>195</v>
      </c>
      <c r="F110" s="5">
        <f t="shared" si="2"/>
        <v>0</v>
      </c>
      <c r="G110" s="5">
        <f t="shared" si="3"/>
        <v>0</v>
      </c>
      <c r="I110" s="138">
        <v>17.600000000000001</v>
      </c>
    </row>
    <row r="111" spans="1:9" ht="38.25" x14ac:dyDescent="0.2">
      <c r="A111" s="124">
        <v>99</v>
      </c>
      <c r="B111" s="86" t="s">
        <v>272</v>
      </c>
      <c r="C111" s="126" t="s">
        <v>380</v>
      </c>
      <c r="D111" s="124">
        <v>2400</v>
      </c>
      <c r="E111" s="69" t="s">
        <v>195</v>
      </c>
      <c r="F111" s="70">
        <f t="shared" si="2"/>
        <v>0</v>
      </c>
      <c r="G111" s="70">
        <f t="shared" si="3"/>
        <v>0</v>
      </c>
      <c r="I111" s="138">
        <v>34.64</v>
      </c>
    </row>
    <row r="112" spans="1:9" ht="38.25" x14ac:dyDescent="0.2">
      <c r="A112" s="129">
        <v>100</v>
      </c>
      <c r="B112" s="72" t="s">
        <v>273</v>
      </c>
      <c r="C112" s="130" t="s">
        <v>380</v>
      </c>
      <c r="D112" s="129">
        <v>600</v>
      </c>
      <c r="E112" s="54" t="s">
        <v>195</v>
      </c>
      <c r="F112" s="5">
        <f t="shared" si="2"/>
        <v>0</v>
      </c>
      <c r="G112" s="5">
        <f t="shared" si="3"/>
        <v>0</v>
      </c>
      <c r="I112" s="138">
        <v>79.92</v>
      </c>
    </row>
    <row r="113" spans="1:9" ht="25.5" x14ac:dyDescent="0.2">
      <c r="A113" s="124">
        <v>101</v>
      </c>
      <c r="B113" s="86" t="s">
        <v>182</v>
      </c>
      <c r="C113" s="126" t="s">
        <v>381</v>
      </c>
      <c r="D113" s="124">
        <v>4800</v>
      </c>
      <c r="E113" s="69" t="s">
        <v>222</v>
      </c>
      <c r="F113" s="70">
        <f t="shared" si="2"/>
        <v>0</v>
      </c>
      <c r="G113" s="70">
        <f t="shared" si="3"/>
        <v>0</v>
      </c>
      <c r="I113" s="138">
        <v>2.31</v>
      </c>
    </row>
    <row r="114" spans="1:9" ht="24" x14ac:dyDescent="0.2">
      <c r="A114" s="129">
        <v>102</v>
      </c>
      <c r="B114" s="72" t="s">
        <v>183</v>
      </c>
      <c r="C114" s="131" t="s">
        <v>398</v>
      </c>
      <c r="D114" s="129">
        <v>360</v>
      </c>
      <c r="E114" s="54" t="s">
        <v>222</v>
      </c>
      <c r="F114" s="5">
        <f t="shared" si="2"/>
        <v>0</v>
      </c>
      <c r="G114" s="5">
        <f t="shared" si="3"/>
        <v>0</v>
      </c>
      <c r="I114" s="138">
        <v>18.440000000000001</v>
      </c>
    </row>
    <row r="115" spans="1:9" ht="25.5" x14ac:dyDescent="0.2">
      <c r="A115" s="124">
        <v>103</v>
      </c>
      <c r="B115" s="86" t="s">
        <v>274</v>
      </c>
      <c r="C115" s="126" t="s">
        <v>382</v>
      </c>
      <c r="D115" s="124">
        <v>600</v>
      </c>
      <c r="E115" s="69" t="s">
        <v>222</v>
      </c>
      <c r="F115" s="70">
        <f t="shared" si="2"/>
        <v>0</v>
      </c>
      <c r="G115" s="70">
        <f t="shared" si="3"/>
        <v>0</v>
      </c>
      <c r="I115" s="138">
        <v>12.49</v>
      </c>
    </row>
    <row r="116" spans="1:9" ht="25.5" x14ac:dyDescent="0.2">
      <c r="A116" s="129">
        <v>104</v>
      </c>
      <c r="B116" s="72" t="s">
        <v>240</v>
      </c>
      <c r="C116" s="130" t="s">
        <v>382</v>
      </c>
      <c r="D116" s="129">
        <v>600</v>
      </c>
      <c r="E116" s="54" t="s">
        <v>222</v>
      </c>
      <c r="F116" s="5">
        <f t="shared" si="2"/>
        <v>0</v>
      </c>
      <c r="G116" s="5">
        <f t="shared" si="3"/>
        <v>0</v>
      </c>
      <c r="I116" s="138">
        <v>16.149999999999999</v>
      </c>
    </row>
    <row r="117" spans="1:9" ht="24" x14ac:dyDescent="0.2">
      <c r="A117" s="124">
        <v>105</v>
      </c>
      <c r="B117" s="86" t="s">
        <v>241</v>
      </c>
      <c r="C117" s="126" t="s">
        <v>383</v>
      </c>
      <c r="D117" s="124">
        <v>10</v>
      </c>
      <c r="E117" s="69" t="s">
        <v>222</v>
      </c>
      <c r="F117" s="70">
        <f t="shared" si="2"/>
        <v>0</v>
      </c>
      <c r="G117" s="70">
        <f t="shared" si="3"/>
        <v>0</v>
      </c>
      <c r="I117" s="138">
        <v>123.83</v>
      </c>
    </row>
    <row r="118" spans="1:9" x14ac:dyDescent="0.2">
      <c r="A118" s="129">
        <v>106</v>
      </c>
      <c r="B118" s="72" t="s">
        <v>184</v>
      </c>
      <c r="C118" s="130" t="s">
        <v>382</v>
      </c>
      <c r="D118" s="129">
        <v>720</v>
      </c>
      <c r="E118" s="54" t="s">
        <v>222</v>
      </c>
      <c r="F118" s="5">
        <f t="shared" si="2"/>
        <v>0</v>
      </c>
      <c r="G118" s="5">
        <f t="shared" si="3"/>
        <v>0</v>
      </c>
      <c r="I118" s="138">
        <v>9.6300000000000008</v>
      </c>
    </row>
    <row r="119" spans="1:9" ht="24" x14ac:dyDescent="0.2">
      <c r="A119" s="124">
        <v>107</v>
      </c>
      <c r="B119" s="86" t="s">
        <v>185</v>
      </c>
      <c r="C119" s="126" t="s">
        <v>384</v>
      </c>
      <c r="D119" s="124">
        <v>144</v>
      </c>
      <c r="E119" s="69" t="s">
        <v>222</v>
      </c>
      <c r="F119" s="70">
        <f t="shared" si="2"/>
        <v>0</v>
      </c>
      <c r="G119" s="70">
        <f t="shared" si="3"/>
        <v>0</v>
      </c>
      <c r="I119" s="138">
        <v>15.88</v>
      </c>
    </row>
    <row r="120" spans="1:9" ht="24" x14ac:dyDescent="0.2">
      <c r="A120" s="129">
        <v>108</v>
      </c>
      <c r="B120" s="72" t="s">
        <v>186</v>
      </c>
      <c r="C120" s="130" t="s">
        <v>384</v>
      </c>
      <c r="D120" s="129">
        <v>600</v>
      </c>
      <c r="E120" s="54" t="s">
        <v>222</v>
      </c>
      <c r="F120" s="5">
        <f t="shared" si="2"/>
        <v>0</v>
      </c>
      <c r="G120" s="5">
        <f t="shared" si="3"/>
        <v>0</v>
      </c>
      <c r="I120" s="138">
        <v>3.65</v>
      </c>
    </row>
    <row r="121" spans="1:9" ht="102" x14ac:dyDescent="0.2">
      <c r="A121" s="124">
        <v>109</v>
      </c>
      <c r="B121" s="86" t="s">
        <v>187</v>
      </c>
      <c r="C121" s="127" t="s">
        <v>399</v>
      </c>
      <c r="D121" s="124">
        <v>1200</v>
      </c>
      <c r="E121" s="69" t="s">
        <v>222</v>
      </c>
      <c r="F121" s="70">
        <f t="shared" si="2"/>
        <v>0</v>
      </c>
      <c r="G121" s="70">
        <f t="shared" si="3"/>
        <v>0</v>
      </c>
      <c r="I121" s="138">
        <v>30</v>
      </c>
    </row>
    <row r="122" spans="1:9" ht="51" x14ac:dyDescent="0.2">
      <c r="A122" s="129">
        <v>110</v>
      </c>
      <c r="B122" s="72" t="s">
        <v>188</v>
      </c>
      <c r="C122" s="131" t="s">
        <v>399</v>
      </c>
      <c r="D122" s="129">
        <v>480</v>
      </c>
      <c r="E122" s="54" t="s">
        <v>222</v>
      </c>
      <c r="F122" s="5">
        <f t="shared" si="2"/>
        <v>0</v>
      </c>
      <c r="G122" s="5">
        <f t="shared" si="3"/>
        <v>0</v>
      </c>
      <c r="I122" s="138">
        <v>43.3</v>
      </c>
    </row>
    <row r="123" spans="1:9" ht="25.5" x14ac:dyDescent="0.2">
      <c r="A123" s="124">
        <v>111</v>
      </c>
      <c r="B123" s="86" t="s">
        <v>275</v>
      </c>
      <c r="C123" s="127" t="s">
        <v>399</v>
      </c>
      <c r="D123" s="124">
        <v>120</v>
      </c>
      <c r="E123" s="69" t="s">
        <v>222</v>
      </c>
      <c r="F123" s="70">
        <f t="shared" si="2"/>
        <v>0</v>
      </c>
      <c r="G123" s="70">
        <f t="shared" si="3"/>
        <v>0</v>
      </c>
      <c r="I123" s="138">
        <v>108.6</v>
      </c>
    </row>
    <row r="124" spans="1:9" ht="24" x14ac:dyDescent="0.2">
      <c r="A124" s="129">
        <v>112</v>
      </c>
      <c r="B124" s="72" t="s">
        <v>276</v>
      </c>
      <c r="C124" s="131" t="s">
        <v>391</v>
      </c>
      <c r="D124" s="129">
        <v>60</v>
      </c>
      <c r="E124" s="54" t="s">
        <v>193</v>
      </c>
      <c r="F124" s="5">
        <f t="shared" si="2"/>
        <v>0</v>
      </c>
      <c r="G124" s="5">
        <f t="shared" si="3"/>
        <v>0</v>
      </c>
      <c r="I124" s="138">
        <v>119.9</v>
      </c>
    </row>
    <row r="125" spans="1:9" ht="24" x14ac:dyDescent="0.2">
      <c r="A125" s="124">
        <v>113</v>
      </c>
      <c r="B125" s="86" t="s">
        <v>189</v>
      </c>
      <c r="C125" s="126" t="s">
        <v>352</v>
      </c>
      <c r="D125" s="124">
        <v>60</v>
      </c>
      <c r="E125" s="69" t="s">
        <v>222</v>
      </c>
      <c r="F125" s="70">
        <f t="shared" si="2"/>
        <v>0</v>
      </c>
      <c r="G125" s="70">
        <f t="shared" si="3"/>
        <v>0</v>
      </c>
      <c r="I125" s="138">
        <v>5.9</v>
      </c>
    </row>
    <row r="126" spans="1:9" ht="24" x14ac:dyDescent="0.2">
      <c r="A126" s="129">
        <v>114</v>
      </c>
      <c r="B126" s="72" t="s">
        <v>190</v>
      </c>
      <c r="C126" s="130" t="s">
        <v>352</v>
      </c>
      <c r="D126" s="129">
        <v>60</v>
      </c>
      <c r="E126" s="54" t="s">
        <v>222</v>
      </c>
      <c r="F126" s="5">
        <f t="shared" si="2"/>
        <v>0</v>
      </c>
      <c r="G126" s="5">
        <f t="shared" si="3"/>
        <v>0</v>
      </c>
      <c r="I126" s="138">
        <v>5.65</v>
      </c>
    </row>
    <row r="127" spans="1:9" x14ac:dyDescent="0.2">
      <c r="A127" s="124">
        <v>115</v>
      </c>
      <c r="B127" s="86" t="s">
        <v>191</v>
      </c>
      <c r="C127" s="126" t="s">
        <v>385</v>
      </c>
      <c r="D127" s="124">
        <v>180</v>
      </c>
      <c r="E127" s="69" t="s">
        <v>222</v>
      </c>
      <c r="F127" s="70">
        <f t="shared" si="2"/>
        <v>0</v>
      </c>
      <c r="G127" s="70">
        <f t="shared" si="3"/>
        <v>0</v>
      </c>
      <c r="I127" s="138">
        <v>22.9</v>
      </c>
    </row>
    <row r="128" spans="1:9" ht="24" x14ac:dyDescent="0.2">
      <c r="A128" s="129">
        <v>116</v>
      </c>
      <c r="B128" s="72" t="s">
        <v>192</v>
      </c>
      <c r="C128" s="130" t="s">
        <v>386</v>
      </c>
      <c r="D128" s="129">
        <v>480</v>
      </c>
      <c r="E128" s="54" t="s">
        <v>193</v>
      </c>
      <c r="F128" s="5">
        <f t="shared" si="2"/>
        <v>0</v>
      </c>
      <c r="G128" s="5">
        <f t="shared" si="3"/>
        <v>0</v>
      </c>
      <c r="I128" s="138">
        <v>99.63</v>
      </c>
    </row>
    <row r="129" spans="1:11" ht="24" x14ac:dyDescent="0.2">
      <c r="A129" s="124">
        <v>117</v>
      </c>
      <c r="B129" s="86" t="s">
        <v>242</v>
      </c>
      <c r="C129" s="126" t="s">
        <v>349</v>
      </c>
      <c r="D129" s="124">
        <v>120</v>
      </c>
      <c r="E129" s="69" t="s">
        <v>222</v>
      </c>
      <c r="F129" s="70">
        <f t="shared" si="2"/>
        <v>0</v>
      </c>
      <c r="G129" s="70">
        <f t="shared" si="3"/>
        <v>0</v>
      </c>
      <c r="I129" s="138">
        <v>176.05</v>
      </c>
    </row>
    <row r="130" spans="1:11" ht="24" x14ac:dyDescent="0.2">
      <c r="A130" s="129">
        <v>118</v>
      </c>
      <c r="B130" s="72" t="s">
        <v>244</v>
      </c>
      <c r="C130" s="130" t="s">
        <v>349</v>
      </c>
      <c r="D130" s="54">
        <v>120</v>
      </c>
      <c r="E130" s="54" t="s">
        <v>222</v>
      </c>
      <c r="F130" s="5">
        <f t="shared" si="2"/>
        <v>0</v>
      </c>
      <c r="G130" s="5">
        <f t="shared" si="3"/>
        <v>0</v>
      </c>
      <c r="I130" s="138">
        <v>13.91</v>
      </c>
    </row>
    <row r="131" spans="1:11" ht="24" x14ac:dyDescent="0.2">
      <c r="A131" s="124">
        <v>119</v>
      </c>
      <c r="B131" s="86" t="s">
        <v>243</v>
      </c>
      <c r="C131" s="126" t="s">
        <v>349</v>
      </c>
      <c r="D131" s="69">
        <v>120</v>
      </c>
      <c r="E131" s="69" t="s">
        <v>222</v>
      </c>
      <c r="F131" s="70">
        <f t="shared" si="2"/>
        <v>0</v>
      </c>
      <c r="G131" s="70">
        <f t="shared" si="3"/>
        <v>0</v>
      </c>
      <c r="I131" s="138">
        <v>15.22</v>
      </c>
    </row>
    <row r="132" spans="1:11" ht="6.95" customHeight="1" x14ac:dyDescent="0.2">
      <c r="A132" s="54"/>
      <c r="D132" s="125"/>
      <c r="F132" s="5"/>
      <c r="G132" s="5"/>
      <c r="I132" s="5"/>
    </row>
    <row r="133" spans="1:11" ht="24.95" customHeight="1" x14ac:dyDescent="0.2">
      <c r="A133" s="283" t="s">
        <v>278</v>
      </c>
      <c r="B133" s="283"/>
      <c r="C133" s="283"/>
      <c r="D133" s="283"/>
      <c r="E133" s="283"/>
      <c r="F133" s="283"/>
      <c r="G133" s="66">
        <f>SUM(G13:G131)</f>
        <v>1851316.8</v>
      </c>
      <c r="I133" s="115">
        <v>5204220.12</v>
      </c>
      <c r="K133" s="149">
        <f>I133-G133</f>
        <v>3352903.3200000003</v>
      </c>
    </row>
    <row r="134" spans="1:11" ht="6.95" customHeight="1" x14ac:dyDescent="0.2">
      <c r="I134" s="5"/>
    </row>
    <row r="135" spans="1:11" ht="50.1" customHeight="1" x14ac:dyDescent="0.2">
      <c r="A135" s="212" t="s">
        <v>400</v>
      </c>
      <c r="B135" s="212"/>
      <c r="C135" s="212"/>
      <c r="D135" s="212"/>
      <c r="E135" s="212"/>
      <c r="F135" s="212"/>
      <c r="G135" s="212"/>
      <c r="I135" s="5"/>
    </row>
    <row r="136" spans="1:11" x14ac:dyDescent="0.2">
      <c r="I136" s="5"/>
    </row>
    <row r="137" spans="1:11" x14ac:dyDescent="0.2">
      <c r="A137" s="224" t="str">
        <f>DSC!A19</f>
        <v>Fortaleza/CE, 07 de março de 2025</v>
      </c>
      <c r="B137" s="224"/>
      <c r="C137" s="224"/>
      <c r="D137" s="224"/>
      <c r="E137" s="224"/>
      <c r="F137" s="224"/>
      <c r="G137" s="224"/>
      <c r="I137" s="5"/>
    </row>
    <row r="138" spans="1:11" x14ac:dyDescent="0.2">
      <c r="I138" s="5"/>
    </row>
    <row r="139" spans="1:11" x14ac:dyDescent="0.2">
      <c r="I139" s="5"/>
    </row>
    <row r="140" spans="1:11" x14ac:dyDescent="0.2">
      <c r="I140" s="5"/>
    </row>
    <row r="141" spans="1:11" x14ac:dyDescent="0.2">
      <c r="I141" s="5"/>
    </row>
    <row r="142" spans="1:11" x14ac:dyDescent="0.2">
      <c r="I142" s="5"/>
    </row>
    <row r="143" spans="1:11" x14ac:dyDescent="0.2">
      <c r="I143" s="5"/>
    </row>
    <row r="144" spans="1:11" x14ac:dyDescent="0.2">
      <c r="I144" s="5"/>
    </row>
    <row r="145" spans="1:9" x14ac:dyDescent="0.2">
      <c r="I145" s="5"/>
    </row>
    <row r="146" spans="1:9" s="123" customFormat="1" ht="11.25" x14ac:dyDescent="0.2">
      <c r="A146" s="237" t="str">
        <f>DSC!A28</f>
        <v>AGRADA CONSTRUÇÕES E SERVIÇOS LTDA - CNPJ 12.290.912/0001-24</v>
      </c>
      <c r="B146" s="237"/>
      <c r="C146" s="237"/>
      <c r="D146" s="237"/>
      <c r="E146" s="237"/>
      <c r="F146" s="237"/>
      <c r="G146" s="237"/>
      <c r="I146" s="114"/>
    </row>
    <row r="147" spans="1:9" s="123" customFormat="1" ht="11.25" x14ac:dyDescent="0.2">
      <c r="A147" s="239" t="str">
        <f>DSC!A29</f>
        <v>Hubiraci de Oliveira Mendes - Representante Legal</v>
      </c>
      <c r="B147" s="239"/>
      <c r="C147" s="239"/>
      <c r="D147" s="239"/>
      <c r="E147" s="239"/>
      <c r="F147" s="239"/>
      <c r="G147" s="239"/>
      <c r="I147" s="114"/>
    </row>
    <row r="148" spans="1:9" s="123" customFormat="1" ht="11.25" x14ac:dyDescent="0.2">
      <c r="A148" s="233" t="str">
        <f>DSC!A30</f>
        <v>CPF 371.624.111-34 / 933.735 SSPDS-DF</v>
      </c>
      <c r="B148" s="233"/>
      <c r="C148" s="233"/>
      <c r="D148" s="233"/>
      <c r="E148" s="233"/>
      <c r="F148" s="233"/>
      <c r="G148" s="233"/>
      <c r="I148" s="114"/>
    </row>
    <row r="149" spans="1:9" x14ac:dyDescent="0.2">
      <c r="I149" s="5"/>
    </row>
  </sheetData>
  <mergeCells count="14">
    <mergeCell ref="A9:G9"/>
    <mergeCell ref="A6:G6"/>
    <mergeCell ref="A7:G7"/>
    <mergeCell ref="A1:G1"/>
    <mergeCell ref="A2:G2"/>
    <mergeCell ref="A3:G3"/>
    <mergeCell ref="A4:G4"/>
    <mergeCell ref="A5:G5"/>
    <mergeCell ref="A137:G137"/>
    <mergeCell ref="A146:G146"/>
    <mergeCell ref="A147:G147"/>
    <mergeCell ref="A148:G148"/>
    <mergeCell ref="A133:F133"/>
    <mergeCell ref="A135:G135"/>
  </mergeCells>
  <printOptions horizontalCentered="1"/>
  <pageMargins left="0.51181102362204722" right="0.51181102362204722" top="1.1811023622047245" bottom="0.78740157480314965" header="0.31496062992125984" footer="0.31496062992125984"/>
  <pageSetup paperSize="9" scale="95" orientation="portrait" r:id="rId1"/>
  <headerFooter scaleWithDoc="0" alignWithMargins="0">
    <oddHeader>&amp;L&amp;G&amp;R&amp;G</oddHeader>
    <oddFooter>&amp;L&amp;G&amp;C&amp;"Berlin Sans FB,Normal"&amp;9&amp;K00+000(85) 3031.9800 - 3031.9812 | comercial@maisservicos.com.br | www.maisservicos.com.br
Rua São Paulo, nº 32, Sala 908 - Centro - Fortaleza/CE. CEP 60030-100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95"/>
  <sheetViews>
    <sheetView showGridLines="0" view="pageBreakPreview" topLeftCell="A67" zoomScaleNormal="100" zoomScaleSheetLayoutView="100" workbookViewId="0">
      <selection activeCell="A21" sqref="A21:XFD21"/>
    </sheetView>
  </sheetViews>
  <sheetFormatPr defaultRowHeight="12.75" x14ac:dyDescent="0.2"/>
  <cols>
    <col min="1" max="1" width="4.7109375" style="1" bestFit="1" customWidth="1"/>
    <col min="2" max="2" width="50.7109375" style="1" customWidth="1"/>
    <col min="3" max="3" width="4.7109375" style="111" bestFit="1" customWidth="1"/>
    <col min="4" max="4" width="5.42578125" style="1" bestFit="1" customWidth="1"/>
    <col min="5" max="6" width="9.85546875" style="1" bestFit="1" customWidth="1"/>
    <col min="7" max="7" width="8.5703125" style="112" bestFit="1" customWidth="1"/>
    <col min="8" max="8" width="12" style="1" bestFit="1" customWidth="1"/>
    <col min="9" max="9" width="10.85546875" style="1" bestFit="1" customWidth="1"/>
    <col min="10" max="10" width="12" style="1" bestFit="1" customWidth="1"/>
    <col min="11" max="11" width="9.140625" style="1"/>
    <col min="12" max="12" width="11.28515625" style="54" bestFit="1" customWidth="1"/>
    <col min="13" max="13" width="11.42578125" style="1" bestFit="1" customWidth="1"/>
    <col min="14" max="16384" width="9.140625" style="1"/>
  </cols>
  <sheetData>
    <row r="1" spans="1:12" x14ac:dyDescent="0.2">
      <c r="A1" s="240" t="str">
        <f>DSC!A1</f>
        <v>AO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2" x14ac:dyDescent="0.2">
      <c r="A2" s="240" t="str">
        <f>DSC!A2</f>
        <v>SENADO FEDERAL</v>
      </c>
      <c r="B2" s="240"/>
      <c r="C2" s="240"/>
      <c r="D2" s="240"/>
      <c r="E2" s="240"/>
      <c r="F2" s="240"/>
      <c r="G2" s="240"/>
      <c r="H2" s="240"/>
      <c r="I2" s="240"/>
      <c r="J2" s="240"/>
    </row>
    <row r="3" spans="1:12" x14ac:dyDescent="0.2">
      <c r="A3" s="240" t="str">
        <f>DSC!A3</f>
        <v>COORDENAÇÃO DE PROCESSAMENTO EXTERNO DE LICITAÇÕES</v>
      </c>
      <c r="B3" s="240"/>
      <c r="C3" s="240"/>
      <c r="D3" s="240"/>
      <c r="E3" s="240"/>
      <c r="F3" s="240"/>
      <c r="G3" s="240"/>
      <c r="H3" s="240"/>
      <c r="I3" s="240"/>
      <c r="J3" s="240"/>
    </row>
    <row r="4" spans="1:12" x14ac:dyDescent="0.2">
      <c r="A4" s="241" t="str">
        <f>DSC!A4</f>
        <v>Via N2 | Senado Federal | Bloco 16 | 1º Pav. | COPEL | Brasília-DF</v>
      </c>
      <c r="B4" s="241"/>
      <c r="C4" s="241"/>
      <c r="D4" s="241"/>
      <c r="E4" s="241"/>
      <c r="F4" s="241"/>
      <c r="G4" s="241"/>
      <c r="H4" s="241"/>
      <c r="I4" s="241"/>
      <c r="J4" s="241"/>
    </row>
    <row r="5" spans="1:12" x14ac:dyDescent="0.2">
      <c r="A5" s="247"/>
      <c r="B5" s="247"/>
      <c r="C5" s="247"/>
      <c r="D5" s="247"/>
      <c r="E5" s="247"/>
      <c r="F5" s="247"/>
      <c r="G5" s="247"/>
      <c r="H5" s="247"/>
      <c r="I5" s="247"/>
      <c r="J5" s="247"/>
    </row>
    <row r="6" spans="1:12" x14ac:dyDescent="0.2">
      <c r="A6" s="240" t="str">
        <f>DSC!A6</f>
        <v>PREGÃO ELETRÔNICO Nº 90005/2025</v>
      </c>
      <c r="B6" s="240"/>
      <c r="C6" s="240"/>
      <c r="D6" s="240"/>
      <c r="E6" s="240"/>
      <c r="F6" s="240"/>
      <c r="G6" s="240"/>
      <c r="H6" s="240"/>
      <c r="I6" s="240"/>
      <c r="J6" s="240"/>
    </row>
    <row r="7" spans="1:12" x14ac:dyDescent="0.2">
      <c r="A7" s="240" t="str">
        <f>DSC!A7</f>
        <v>PROCESSO Nº 00200.009446/2024-29</v>
      </c>
      <c r="B7" s="240"/>
      <c r="C7" s="240"/>
      <c r="D7" s="240"/>
      <c r="E7" s="240"/>
      <c r="F7" s="240"/>
      <c r="G7" s="240"/>
      <c r="H7" s="240"/>
      <c r="I7" s="240"/>
      <c r="J7" s="240"/>
    </row>
    <row r="9" spans="1:12" ht="24.95" customHeight="1" x14ac:dyDescent="0.2">
      <c r="A9" s="234" t="s">
        <v>279</v>
      </c>
      <c r="B9" s="234"/>
      <c r="C9" s="234"/>
      <c r="D9" s="234"/>
      <c r="E9" s="234"/>
      <c r="F9" s="234"/>
      <c r="G9" s="234"/>
      <c r="H9" s="234"/>
      <c r="I9" s="234"/>
      <c r="J9" s="234"/>
      <c r="L9" s="103">
        <v>1</v>
      </c>
    </row>
    <row r="11" spans="1:12" ht="42" customHeight="1" x14ac:dyDescent="0.2">
      <c r="A11" s="65" t="s">
        <v>76</v>
      </c>
      <c r="B11" s="65" t="s">
        <v>83</v>
      </c>
      <c r="C11" s="82" t="s">
        <v>71</v>
      </c>
      <c r="D11" s="65" t="s">
        <v>87</v>
      </c>
      <c r="E11" s="65" t="s">
        <v>111</v>
      </c>
      <c r="F11" s="65" t="s">
        <v>112</v>
      </c>
      <c r="G11" s="84" t="s">
        <v>124</v>
      </c>
      <c r="H11" s="65" t="s">
        <v>84</v>
      </c>
      <c r="I11" s="65" t="s">
        <v>85</v>
      </c>
      <c r="J11" s="65" t="s">
        <v>86</v>
      </c>
      <c r="L11" s="98">
        <v>1</v>
      </c>
    </row>
    <row r="12" spans="1:12" ht="6.95" customHeight="1" x14ac:dyDescent="0.2">
      <c r="A12" s="3"/>
      <c r="B12" s="3"/>
      <c r="C12" s="83"/>
      <c r="D12" s="3"/>
      <c r="E12" s="3"/>
      <c r="F12" s="3"/>
      <c r="G12" s="85"/>
      <c r="H12" s="3"/>
      <c r="I12" s="3"/>
      <c r="J12" s="3"/>
      <c r="L12" s="5"/>
    </row>
    <row r="13" spans="1:12" ht="25.5" x14ac:dyDescent="0.2">
      <c r="A13" s="116">
        <v>1</v>
      </c>
      <c r="B13" s="117" t="s">
        <v>280</v>
      </c>
      <c r="C13" s="118">
        <v>4</v>
      </c>
      <c r="D13" s="69" t="s">
        <v>284</v>
      </c>
      <c r="E13" s="70">
        <f>ROUND(L13-(L13*$L$11),2)</f>
        <v>0</v>
      </c>
      <c r="F13" s="70">
        <f>ROUND(E13*C13,2)</f>
        <v>0</v>
      </c>
      <c r="G13" s="116">
        <v>24</v>
      </c>
      <c r="H13" s="106">
        <f>($L$9/G13)</f>
        <v>4.1666666666666664E-2</v>
      </c>
      <c r="I13" s="70">
        <f>ROUND(F13*H13,2)</f>
        <v>0</v>
      </c>
      <c r="J13" s="70">
        <f>ROUND(I13*12,2)</f>
        <v>0</v>
      </c>
      <c r="L13" s="107">
        <v>2068.66</v>
      </c>
    </row>
    <row r="14" spans="1:12" ht="25.5" x14ac:dyDescent="0.2">
      <c r="A14" s="104">
        <v>2</v>
      </c>
      <c r="B14" s="102" t="s">
        <v>281</v>
      </c>
      <c r="C14" s="105">
        <v>18</v>
      </c>
      <c r="D14" s="54" t="s">
        <v>284</v>
      </c>
      <c r="E14" s="5">
        <f t="shared" ref="E14:E70" si="0">ROUND(L14-(L14*$L$11),2)</f>
        <v>0</v>
      </c>
      <c r="F14" s="5">
        <f t="shared" ref="F14:F70" si="1">ROUND(E14*C14,2)</f>
        <v>0</v>
      </c>
      <c r="G14" s="104">
        <v>24</v>
      </c>
      <c r="H14" s="103">
        <f t="shared" ref="H14:H70" si="2">($L$9/G14)</f>
        <v>4.1666666666666664E-2</v>
      </c>
      <c r="I14" s="5">
        <f t="shared" ref="I14:I70" si="3">ROUND(F14*H14,2)</f>
        <v>0</v>
      </c>
      <c r="J14" s="5">
        <f t="shared" ref="J14:J70" si="4">ROUND(I14*12,2)</f>
        <v>0</v>
      </c>
      <c r="L14" s="107">
        <v>1218.3900000000001</v>
      </c>
    </row>
    <row r="15" spans="1:12" x14ac:dyDescent="0.2">
      <c r="A15" s="116">
        <v>3</v>
      </c>
      <c r="B15" s="117" t="s">
        <v>106</v>
      </c>
      <c r="C15" s="118">
        <v>12</v>
      </c>
      <c r="D15" s="69" t="s">
        <v>284</v>
      </c>
      <c r="E15" s="70">
        <f t="shared" si="0"/>
        <v>0</v>
      </c>
      <c r="F15" s="70">
        <f t="shared" si="1"/>
        <v>0</v>
      </c>
      <c r="G15" s="116">
        <v>24</v>
      </c>
      <c r="H15" s="106">
        <f t="shared" si="2"/>
        <v>4.1666666666666664E-2</v>
      </c>
      <c r="I15" s="70">
        <f t="shared" si="3"/>
        <v>0</v>
      </c>
      <c r="J15" s="70">
        <f t="shared" si="4"/>
        <v>0</v>
      </c>
      <c r="L15" s="107">
        <v>1729</v>
      </c>
    </row>
    <row r="16" spans="1:12" ht="25.5" x14ac:dyDescent="0.2">
      <c r="A16" s="104">
        <v>4</v>
      </c>
      <c r="B16" s="102" t="s">
        <v>292</v>
      </c>
      <c r="C16" s="105">
        <v>54</v>
      </c>
      <c r="D16" s="54" t="s">
        <v>284</v>
      </c>
      <c r="E16" s="5">
        <f t="shared" si="0"/>
        <v>0</v>
      </c>
      <c r="F16" s="5">
        <f t="shared" si="1"/>
        <v>0</v>
      </c>
      <c r="G16" s="104">
        <v>60</v>
      </c>
      <c r="H16" s="103">
        <f t="shared" si="2"/>
        <v>1.6666666666666666E-2</v>
      </c>
      <c r="I16" s="5">
        <f t="shared" si="3"/>
        <v>0</v>
      </c>
      <c r="J16" s="5">
        <f t="shared" si="4"/>
        <v>0</v>
      </c>
      <c r="L16" s="107">
        <v>1045.57</v>
      </c>
    </row>
    <row r="17" spans="1:12" ht="25.5" x14ac:dyDescent="0.2">
      <c r="A17" s="116">
        <v>5</v>
      </c>
      <c r="B17" s="117" t="s">
        <v>293</v>
      </c>
      <c r="C17" s="118">
        <v>2</v>
      </c>
      <c r="D17" s="69" t="s">
        <v>284</v>
      </c>
      <c r="E17" s="70">
        <f t="shared" si="0"/>
        <v>0</v>
      </c>
      <c r="F17" s="70">
        <f t="shared" si="1"/>
        <v>0</v>
      </c>
      <c r="G17" s="116">
        <v>60</v>
      </c>
      <c r="H17" s="106">
        <f t="shared" si="2"/>
        <v>1.6666666666666666E-2</v>
      </c>
      <c r="I17" s="70">
        <f t="shared" si="3"/>
        <v>0</v>
      </c>
      <c r="J17" s="70">
        <f t="shared" si="4"/>
        <v>0</v>
      </c>
      <c r="L17" s="107">
        <v>1554</v>
      </c>
    </row>
    <row r="18" spans="1:12" ht="25.5" x14ac:dyDescent="0.2">
      <c r="A18" s="104">
        <v>6</v>
      </c>
      <c r="B18" s="102" t="s">
        <v>107</v>
      </c>
      <c r="C18" s="105">
        <v>2</v>
      </c>
      <c r="D18" s="54" t="s">
        <v>285</v>
      </c>
      <c r="E18" s="5">
        <f t="shared" si="0"/>
        <v>0</v>
      </c>
      <c r="F18" s="5">
        <f t="shared" si="1"/>
        <v>0</v>
      </c>
      <c r="G18" s="104">
        <v>24</v>
      </c>
      <c r="H18" s="103">
        <f t="shared" si="2"/>
        <v>4.1666666666666664E-2</v>
      </c>
      <c r="I18" s="5">
        <f t="shared" si="3"/>
        <v>0</v>
      </c>
      <c r="J18" s="5">
        <f t="shared" si="4"/>
        <v>0</v>
      </c>
      <c r="L18" s="108">
        <v>65</v>
      </c>
    </row>
    <row r="19" spans="1:12" ht="25.5" x14ac:dyDescent="0.2">
      <c r="A19" s="116">
        <v>7</v>
      </c>
      <c r="B19" s="117" t="s">
        <v>108</v>
      </c>
      <c r="C19" s="118">
        <v>2</v>
      </c>
      <c r="D19" s="69" t="s">
        <v>284</v>
      </c>
      <c r="E19" s="70">
        <f t="shared" si="0"/>
        <v>0</v>
      </c>
      <c r="F19" s="70">
        <f t="shared" si="1"/>
        <v>0</v>
      </c>
      <c r="G19" s="116">
        <v>60</v>
      </c>
      <c r="H19" s="106">
        <f t="shared" si="2"/>
        <v>1.6666666666666666E-2</v>
      </c>
      <c r="I19" s="70">
        <f t="shared" si="3"/>
        <v>0</v>
      </c>
      <c r="J19" s="70">
        <f t="shared" si="4"/>
        <v>0</v>
      </c>
      <c r="L19" s="108">
        <v>58.14</v>
      </c>
    </row>
    <row r="20" spans="1:12" x14ac:dyDescent="0.2">
      <c r="A20" s="104">
        <v>8</v>
      </c>
      <c r="B20" s="102" t="s">
        <v>109</v>
      </c>
      <c r="C20" s="105">
        <v>25</v>
      </c>
      <c r="D20" s="54" t="s">
        <v>286</v>
      </c>
      <c r="E20" s="5">
        <f t="shared" si="0"/>
        <v>0</v>
      </c>
      <c r="F20" s="5">
        <f t="shared" si="1"/>
        <v>0</v>
      </c>
      <c r="G20" s="104">
        <v>24</v>
      </c>
      <c r="H20" s="103">
        <f t="shared" si="2"/>
        <v>4.1666666666666664E-2</v>
      </c>
      <c r="I20" s="5">
        <f t="shared" si="3"/>
        <v>0</v>
      </c>
      <c r="J20" s="5">
        <f t="shared" si="4"/>
        <v>0</v>
      </c>
      <c r="L20" s="108">
        <v>9.5</v>
      </c>
    </row>
    <row r="21" spans="1:12" ht="38.25" x14ac:dyDescent="0.2">
      <c r="A21" s="116">
        <v>9</v>
      </c>
      <c r="B21" s="117" t="s">
        <v>110</v>
      </c>
      <c r="C21" s="118">
        <v>2</v>
      </c>
      <c r="D21" s="69" t="s">
        <v>284</v>
      </c>
      <c r="E21" s="70">
        <f t="shared" si="0"/>
        <v>0</v>
      </c>
      <c r="F21" s="70">
        <f t="shared" si="1"/>
        <v>0</v>
      </c>
      <c r="G21" s="116">
        <v>60</v>
      </c>
      <c r="H21" s="106">
        <f t="shared" si="2"/>
        <v>1.6666666666666666E-2</v>
      </c>
      <c r="I21" s="70">
        <f t="shared" si="3"/>
        <v>0</v>
      </c>
      <c r="J21" s="70">
        <f t="shared" si="4"/>
        <v>0</v>
      </c>
      <c r="L21" s="108">
        <v>82.47</v>
      </c>
    </row>
    <row r="22" spans="1:12" ht="38.25" x14ac:dyDescent="0.2">
      <c r="A22" s="104">
        <v>10</v>
      </c>
      <c r="B22" s="102" t="s">
        <v>294</v>
      </c>
      <c r="C22" s="105">
        <v>8</v>
      </c>
      <c r="D22" s="54" t="s">
        <v>284</v>
      </c>
      <c r="E22" s="5">
        <f t="shared" si="0"/>
        <v>0</v>
      </c>
      <c r="F22" s="5">
        <f t="shared" si="1"/>
        <v>0</v>
      </c>
      <c r="G22" s="104">
        <v>60</v>
      </c>
      <c r="H22" s="103">
        <f t="shared" si="2"/>
        <v>1.6666666666666666E-2</v>
      </c>
      <c r="I22" s="5">
        <f t="shared" si="3"/>
        <v>0</v>
      </c>
      <c r="J22" s="5">
        <f t="shared" si="4"/>
        <v>0</v>
      </c>
      <c r="L22" s="108">
        <v>135</v>
      </c>
    </row>
    <row r="23" spans="1:12" ht="25.5" x14ac:dyDescent="0.2">
      <c r="A23" s="116">
        <v>11</v>
      </c>
      <c r="B23" s="117" t="s">
        <v>113</v>
      </c>
      <c r="C23" s="118">
        <v>20</v>
      </c>
      <c r="D23" s="69" t="s">
        <v>284</v>
      </c>
      <c r="E23" s="70">
        <f t="shared" si="0"/>
        <v>0</v>
      </c>
      <c r="F23" s="70">
        <f t="shared" si="1"/>
        <v>0</v>
      </c>
      <c r="G23" s="116">
        <v>60</v>
      </c>
      <c r="H23" s="106">
        <f t="shared" si="2"/>
        <v>1.6666666666666666E-2</v>
      </c>
      <c r="I23" s="70">
        <f t="shared" si="3"/>
        <v>0</v>
      </c>
      <c r="J23" s="70">
        <f t="shared" si="4"/>
        <v>0</v>
      </c>
      <c r="L23" s="108">
        <v>502.18</v>
      </c>
    </row>
    <row r="24" spans="1:12" ht="25.5" x14ac:dyDescent="0.2">
      <c r="A24" s="104">
        <v>12</v>
      </c>
      <c r="B24" s="102" t="s">
        <v>295</v>
      </c>
      <c r="C24" s="105">
        <v>20</v>
      </c>
      <c r="D24" s="54" t="s">
        <v>284</v>
      </c>
      <c r="E24" s="5">
        <f t="shared" si="0"/>
        <v>0</v>
      </c>
      <c r="F24" s="5">
        <f t="shared" si="1"/>
        <v>0</v>
      </c>
      <c r="G24" s="104">
        <v>60</v>
      </c>
      <c r="H24" s="103">
        <f t="shared" si="2"/>
        <v>1.6666666666666666E-2</v>
      </c>
      <c r="I24" s="5">
        <f t="shared" si="3"/>
        <v>0</v>
      </c>
      <c r="J24" s="5">
        <f t="shared" si="4"/>
        <v>0</v>
      </c>
      <c r="L24" s="108">
        <v>279.7</v>
      </c>
    </row>
    <row r="25" spans="1:12" ht="25.5" x14ac:dyDescent="0.2">
      <c r="A25" s="116">
        <v>13</v>
      </c>
      <c r="B25" s="117" t="s">
        <v>282</v>
      </c>
      <c r="C25" s="118">
        <v>12</v>
      </c>
      <c r="D25" s="69" t="s">
        <v>284</v>
      </c>
      <c r="E25" s="70">
        <f t="shared" si="0"/>
        <v>0</v>
      </c>
      <c r="F25" s="70">
        <f t="shared" si="1"/>
        <v>0</v>
      </c>
      <c r="G25" s="116">
        <v>60</v>
      </c>
      <c r="H25" s="106">
        <f t="shared" si="2"/>
        <v>1.6666666666666666E-2</v>
      </c>
      <c r="I25" s="70">
        <f t="shared" si="3"/>
        <v>0</v>
      </c>
      <c r="J25" s="70">
        <f t="shared" si="4"/>
        <v>0</v>
      </c>
      <c r="L25" s="107">
        <v>1595</v>
      </c>
    </row>
    <row r="26" spans="1:12" ht="25.5" x14ac:dyDescent="0.2">
      <c r="A26" s="104">
        <v>14</v>
      </c>
      <c r="B26" s="102" t="s">
        <v>114</v>
      </c>
      <c r="C26" s="105">
        <v>16</v>
      </c>
      <c r="D26" s="54" t="s">
        <v>284</v>
      </c>
      <c r="E26" s="5">
        <f t="shared" si="0"/>
        <v>0</v>
      </c>
      <c r="F26" s="5">
        <f t="shared" si="1"/>
        <v>0</v>
      </c>
      <c r="G26" s="104">
        <v>60</v>
      </c>
      <c r="H26" s="103">
        <f t="shared" si="2"/>
        <v>1.6666666666666666E-2</v>
      </c>
      <c r="I26" s="5">
        <f t="shared" si="3"/>
        <v>0</v>
      </c>
      <c r="J26" s="5">
        <f t="shared" si="4"/>
        <v>0</v>
      </c>
      <c r="L26" s="107">
        <v>1506.65</v>
      </c>
    </row>
    <row r="27" spans="1:12" ht="25.5" x14ac:dyDescent="0.2">
      <c r="A27" s="116">
        <v>15</v>
      </c>
      <c r="B27" s="86" t="s">
        <v>287</v>
      </c>
      <c r="C27" s="118">
        <v>20</v>
      </c>
      <c r="D27" s="69" t="s">
        <v>284</v>
      </c>
      <c r="E27" s="70">
        <f t="shared" si="0"/>
        <v>0</v>
      </c>
      <c r="F27" s="70">
        <f t="shared" si="1"/>
        <v>0</v>
      </c>
      <c r="G27" s="116">
        <v>60</v>
      </c>
      <c r="H27" s="106">
        <f t="shared" si="2"/>
        <v>1.6666666666666666E-2</v>
      </c>
      <c r="I27" s="70">
        <f t="shared" si="3"/>
        <v>0</v>
      </c>
      <c r="J27" s="70">
        <f t="shared" si="4"/>
        <v>0</v>
      </c>
      <c r="L27" s="107">
        <v>2327.94</v>
      </c>
    </row>
    <row r="28" spans="1:12" ht="25.5" x14ac:dyDescent="0.2">
      <c r="A28" s="104">
        <v>16</v>
      </c>
      <c r="B28" s="102" t="s">
        <v>296</v>
      </c>
      <c r="C28" s="105">
        <v>20</v>
      </c>
      <c r="D28" s="54" t="s">
        <v>284</v>
      </c>
      <c r="E28" s="5">
        <f t="shared" si="0"/>
        <v>0</v>
      </c>
      <c r="F28" s="5">
        <f t="shared" si="1"/>
        <v>0</v>
      </c>
      <c r="G28" s="104">
        <v>60</v>
      </c>
      <c r="H28" s="103">
        <f t="shared" si="2"/>
        <v>1.6666666666666666E-2</v>
      </c>
      <c r="I28" s="5">
        <f t="shared" si="3"/>
        <v>0</v>
      </c>
      <c r="J28" s="5">
        <f t="shared" si="4"/>
        <v>0</v>
      </c>
      <c r="L28" s="107">
        <v>2250</v>
      </c>
    </row>
    <row r="29" spans="1:12" x14ac:dyDescent="0.2">
      <c r="A29" s="116">
        <v>17</v>
      </c>
      <c r="B29" s="86" t="s">
        <v>288</v>
      </c>
      <c r="C29" s="118">
        <v>5</v>
      </c>
      <c r="D29" s="69" t="s">
        <v>284</v>
      </c>
      <c r="E29" s="70">
        <f t="shared" si="0"/>
        <v>0</v>
      </c>
      <c r="F29" s="70">
        <f t="shared" si="1"/>
        <v>0</v>
      </c>
      <c r="G29" s="116">
        <v>60</v>
      </c>
      <c r="H29" s="106">
        <f t="shared" si="2"/>
        <v>1.6666666666666666E-2</v>
      </c>
      <c r="I29" s="70">
        <f t="shared" si="3"/>
        <v>0</v>
      </c>
      <c r="J29" s="70">
        <f t="shared" si="4"/>
        <v>0</v>
      </c>
      <c r="L29" s="107">
        <v>6768.76</v>
      </c>
    </row>
    <row r="30" spans="1:12" x14ac:dyDescent="0.2">
      <c r="A30" s="104">
        <v>18</v>
      </c>
      <c r="B30" s="102" t="s">
        <v>115</v>
      </c>
      <c r="C30" s="105">
        <v>10</v>
      </c>
      <c r="D30" s="54" t="s">
        <v>284</v>
      </c>
      <c r="E30" s="5">
        <f t="shared" si="0"/>
        <v>0</v>
      </c>
      <c r="F30" s="5">
        <f t="shared" si="1"/>
        <v>0</v>
      </c>
      <c r="G30" s="104">
        <v>60</v>
      </c>
      <c r="H30" s="103">
        <f t="shared" si="2"/>
        <v>1.6666666666666666E-2</v>
      </c>
      <c r="I30" s="5">
        <f t="shared" si="3"/>
        <v>0</v>
      </c>
      <c r="J30" s="5">
        <f t="shared" si="4"/>
        <v>0</v>
      </c>
      <c r="L30" s="108">
        <v>419.9</v>
      </c>
    </row>
    <row r="31" spans="1:12" x14ac:dyDescent="0.2">
      <c r="A31" s="116">
        <v>19</v>
      </c>
      <c r="B31" s="117" t="s">
        <v>116</v>
      </c>
      <c r="C31" s="118">
        <v>10</v>
      </c>
      <c r="D31" s="69" t="s">
        <v>284</v>
      </c>
      <c r="E31" s="70">
        <f t="shared" si="0"/>
        <v>0</v>
      </c>
      <c r="F31" s="70">
        <f t="shared" si="1"/>
        <v>0</v>
      </c>
      <c r="G31" s="116">
        <v>60</v>
      </c>
      <c r="H31" s="106">
        <f t="shared" si="2"/>
        <v>1.6666666666666666E-2</v>
      </c>
      <c r="I31" s="70">
        <f t="shared" si="3"/>
        <v>0</v>
      </c>
      <c r="J31" s="70">
        <f t="shared" si="4"/>
        <v>0</v>
      </c>
      <c r="L31" s="108">
        <v>149.6</v>
      </c>
    </row>
    <row r="32" spans="1:12" x14ac:dyDescent="0.2">
      <c r="A32" s="104">
        <v>20</v>
      </c>
      <c r="B32" s="102" t="s">
        <v>297</v>
      </c>
      <c r="C32" s="105">
        <v>15</v>
      </c>
      <c r="D32" s="54" t="s">
        <v>284</v>
      </c>
      <c r="E32" s="5">
        <f t="shared" si="0"/>
        <v>0</v>
      </c>
      <c r="F32" s="5">
        <f t="shared" si="1"/>
        <v>0</v>
      </c>
      <c r="G32" s="104">
        <v>60</v>
      </c>
      <c r="H32" s="103">
        <f t="shared" si="2"/>
        <v>1.6666666666666666E-2</v>
      </c>
      <c r="I32" s="5">
        <f t="shared" si="3"/>
        <v>0</v>
      </c>
      <c r="J32" s="5">
        <f t="shared" si="4"/>
        <v>0</v>
      </c>
      <c r="L32" s="108">
        <v>146.94</v>
      </c>
    </row>
    <row r="33" spans="1:12" x14ac:dyDescent="0.2">
      <c r="A33" s="116">
        <v>21</v>
      </c>
      <c r="B33" s="117" t="s">
        <v>298</v>
      </c>
      <c r="C33" s="118">
        <v>4</v>
      </c>
      <c r="D33" s="69" t="s">
        <v>284</v>
      </c>
      <c r="E33" s="70">
        <f t="shared" si="0"/>
        <v>0</v>
      </c>
      <c r="F33" s="70">
        <f t="shared" si="1"/>
        <v>0</v>
      </c>
      <c r="G33" s="116">
        <v>60</v>
      </c>
      <c r="H33" s="106">
        <f t="shared" si="2"/>
        <v>1.6666666666666666E-2</v>
      </c>
      <c r="I33" s="70">
        <f t="shared" si="3"/>
        <v>0</v>
      </c>
      <c r="J33" s="70">
        <f t="shared" si="4"/>
        <v>0</v>
      </c>
      <c r="L33" s="108">
        <v>6.99</v>
      </c>
    </row>
    <row r="34" spans="1:12" x14ac:dyDescent="0.2">
      <c r="A34" s="104">
        <v>22</v>
      </c>
      <c r="B34" s="102" t="s">
        <v>299</v>
      </c>
      <c r="C34" s="105">
        <v>4</v>
      </c>
      <c r="D34" s="54" t="s">
        <v>284</v>
      </c>
      <c r="E34" s="5">
        <f t="shared" si="0"/>
        <v>0</v>
      </c>
      <c r="F34" s="5">
        <f t="shared" si="1"/>
        <v>0</v>
      </c>
      <c r="G34" s="104">
        <v>60</v>
      </c>
      <c r="H34" s="103">
        <f t="shared" si="2"/>
        <v>1.6666666666666666E-2</v>
      </c>
      <c r="I34" s="5">
        <f t="shared" si="3"/>
        <v>0</v>
      </c>
      <c r="J34" s="5">
        <f t="shared" si="4"/>
        <v>0</v>
      </c>
      <c r="L34" s="108">
        <v>9.99</v>
      </c>
    </row>
    <row r="35" spans="1:12" x14ac:dyDescent="0.2">
      <c r="A35" s="116">
        <v>23</v>
      </c>
      <c r="B35" s="117" t="s">
        <v>300</v>
      </c>
      <c r="C35" s="118">
        <v>12</v>
      </c>
      <c r="D35" s="69" t="s">
        <v>284</v>
      </c>
      <c r="E35" s="70">
        <f t="shared" si="0"/>
        <v>0</v>
      </c>
      <c r="F35" s="70">
        <f t="shared" si="1"/>
        <v>0</v>
      </c>
      <c r="G35" s="116">
        <v>60</v>
      </c>
      <c r="H35" s="106">
        <f t="shared" si="2"/>
        <v>1.6666666666666666E-2</v>
      </c>
      <c r="I35" s="70">
        <f t="shared" si="3"/>
        <v>0</v>
      </c>
      <c r="J35" s="70">
        <f t="shared" si="4"/>
        <v>0</v>
      </c>
      <c r="L35" s="108">
        <v>6.99</v>
      </c>
    </row>
    <row r="36" spans="1:12" x14ac:dyDescent="0.2">
      <c r="A36" s="104">
        <v>24</v>
      </c>
      <c r="B36" s="102" t="s">
        <v>283</v>
      </c>
      <c r="C36" s="105">
        <v>16</v>
      </c>
      <c r="D36" s="54" t="s">
        <v>284</v>
      </c>
      <c r="E36" s="5">
        <f t="shared" si="0"/>
        <v>0</v>
      </c>
      <c r="F36" s="5">
        <f t="shared" si="1"/>
        <v>0</v>
      </c>
      <c r="G36" s="104">
        <v>60</v>
      </c>
      <c r="H36" s="103">
        <f t="shared" si="2"/>
        <v>1.6666666666666666E-2</v>
      </c>
      <c r="I36" s="5">
        <f t="shared" si="3"/>
        <v>0</v>
      </c>
      <c r="J36" s="5">
        <f t="shared" si="4"/>
        <v>0</v>
      </c>
      <c r="L36" s="108">
        <v>6.99</v>
      </c>
    </row>
    <row r="37" spans="1:12" ht="25.5" x14ac:dyDescent="0.2">
      <c r="A37" s="116">
        <v>25</v>
      </c>
      <c r="B37" s="117" t="s">
        <v>117</v>
      </c>
      <c r="C37" s="118">
        <v>2</v>
      </c>
      <c r="D37" s="69" t="s">
        <v>284</v>
      </c>
      <c r="E37" s="70">
        <f t="shared" si="0"/>
        <v>0</v>
      </c>
      <c r="F37" s="70">
        <f t="shared" si="1"/>
        <v>0</v>
      </c>
      <c r="G37" s="116">
        <v>60</v>
      </c>
      <c r="H37" s="106">
        <f t="shared" si="2"/>
        <v>1.6666666666666666E-2</v>
      </c>
      <c r="I37" s="70">
        <f t="shared" si="3"/>
        <v>0</v>
      </c>
      <c r="J37" s="70">
        <f t="shared" si="4"/>
        <v>0</v>
      </c>
      <c r="L37" s="107">
        <v>3943.9</v>
      </c>
    </row>
    <row r="38" spans="1:12" ht="25.5" x14ac:dyDescent="0.2">
      <c r="A38" s="104">
        <v>26</v>
      </c>
      <c r="B38" s="102" t="s">
        <v>301</v>
      </c>
      <c r="C38" s="105">
        <v>10</v>
      </c>
      <c r="D38" s="54" t="s">
        <v>284</v>
      </c>
      <c r="E38" s="5">
        <f t="shared" si="0"/>
        <v>0</v>
      </c>
      <c r="F38" s="5">
        <f t="shared" si="1"/>
        <v>0</v>
      </c>
      <c r="G38" s="104">
        <v>24</v>
      </c>
      <c r="H38" s="103">
        <f t="shared" si="2"/>
        <v>4.1666666666666664E-2</v>
      </c>
      <c r="I38" s="5">
        <f t="shared" si="3"/>
        <v>0</v>
      </c>
      <c r="J38" s="5">
        <f t="shared" si="4"/>
        <v>0</v>
      </c>
      <c r="L38" s="108">
        <v>3.99</v>
      </c>
    </row>
    <row r="39" spans="1:12" ht="25.5" x14ac:dyDescent="0.2">
      <c r="A39" s="116">
        <v>27</v>
      </c>
      <c r="B39" s="117" t="s">
        <v>302</v>
      </c>
      <c r="C39" s="118">
        <v>10</v>
      </c>
      <c r="D39" s="69" t="s">
        <v>284</v>
      </c>
      <c r="E39" s="70">
        <f t="shared" si="0"/>
        <v>0</v>
      </c>
      <c r="F39" s="70">
        <f t="shared" si="1"/>
        <v>0</v>
      </c>
      <c r="G39" s="116">
        <v>24</v>
      </c>
      <c r="H39" s="106">
        <f t="shared" si="2"/>
        <v>4.1666666666666664E-2</v>
      </c>
      <c r="I39" s="70">
        <f t="shared" si="3"/>
        <v>0</v>
      </c>
      <c r="J39" s="70">
        <f t="shared" si="4"/>
        <v>0</v>
      </c>
      <c r="L39" s="108">
        <v>10.5</v>
      </c>
    </row>
    <row r="40" spans="1:12" ht="25.5" x14ac:dyDescent="0.2">
      <c r="A40" s="104">
        <v>28</v>
      </c>
      <c r="B40" s="102" t="s">
        <v>303</v>
      </c>
      <c r="C40" s="105">
        <v>15</v>
      </c>
      <c r="D40" s="54" t="s">
        <v>284</v>
      </c>
      <c r="E40" s="5">
        <f t="shared" si="0"/>
        <v>0</v>
      </c>
      <c r="F40" s="5">
        <f t="shared" si="1"/>
        <v>0</v>
      </c>
      <c r="G40" s="104">
        <v>24</v>
      </c>
      <c r="H40" s="103">
        <f t="shared" si="2"/>
        <v>4.1666666666666664E-2</v>
      </c>
      <c r="I40" s="5">
        <f t="shared" si="3"/>
        <v>0</v>
      </c>
      <c r="J40" s="5">
        <f t="shared" si="4"/>
        <v>0</v>
      </c>
      <c r="L40" s="107">
        <v>6039.9</v>
      </c>
    </row>
    <row r="41" spans="1:12" ht="25.5" x14ac:dyDescent="0.2">
      <c r="A41" s="116">
        <v>29</v>
      </c>
      <c r="B41" s="117" t="s">
        <v>304</v>
      </c>
      <c r="C41" s="118">
        <v>6</v>
      </c>
      <c r="D41" s="69" t="s">
        <v>284</v>
      </c>
      <c r="E41" s="70">
        <f t="shared" si="0"/>
        <v>0</v>
      </c>
      <c r="F41" s="70">
        <f t="shared" si="1"/>
        <v>0</v>
      </c>
      <c r="G41" s="116">
        <v>60</v>
      </c>
      <c r="H41" s="106">
        <f t="shared" si="2"/>
        <v>1.6666666666666666E-2</v>
      </c>
      <c r="I41" s="70">
        <f t="shared" si="3"/>
        <v>0</v>
      </c>
      <c r="J41" s="70">
        <f t="shared" si="4"/>
        <v>0</v>
      </c>
      <c r="L41" s="107">
        <v>1940.24</v>
      </c>
    </row>
    <row r="42" spans="1:12" ht="38.25" x14ac:dyDescent="0.2">
      <c r="A42" s="104">
        <v>30</v>
      </c>
      <c r="B42" s="102" t="s">
        <v>305</v>
      </c>
      <c r="C42" s="105">
        <v>15</v>
      </c>
      <c r="D42" s="54" t="s">
        <v>284</v>
      </c>
      <c r="E42" s="5">
        <f t="shared" si="0"/>
        <v>0</v>
      </c>
      <c r="F42" s="5">
        <f t="shared" si="1"/>
        <v>0</v>
      </c>
      <c r="G42" s="104">
        <v>24</v>
      </c>
      <c r="H42" s="103">
        <f t="shared" si="2"/>
        <v>4.1666666666666664E-2</v>
      </c>
      <c r="I42" s="5">
        <f t="shared" si="3"/>
        <v>0</v>
      </c>
      <c r="J42" s="5">
        <f t="shared" si="4"/>
        <v>0</v>
      </c>
      <c r="L42" s="107">
        <v>1399</v>
      </c>
    </row>
    <row r="43" spans="1:12" x14ac:dyDescent="0.2">
      <c r="A43" s="116">
        <v>31</v>
      </c>
      <c r="B43" s="117" t="s">
        <v>306</v>
      </c>
      <c r="C43" s="118">
        <v>14</v>
      </c>
      <c r="D43" s="69" t="s">
        <v>284</v>
      </c>
      <c r="E43" s="70">
        <f t="shared" si="0"/>
        <v>0</v>
      </c>
      <c r="F43" s="70">
        <f t="shared" si="1"/>
        <v>0</v>
      </c>
      <c r="G43" s="116">
        <v>24</v>
      </c>
      <c r="H43" s="106">
        <f t="shared" si="2"/>
        <v>4.1666666666666664E-2</v>
      </c>
      <c r="I43" s="70">
        <f t="shared" si="3"/>
        <v>0</v>
      </c>
      <c r="J43" s="70">
        <f t="shared" si="4"/>
        <v>0</v>
      </c>
      <c r="L43" s="108">
        <v>34.86</v>
      </c>
    </row>
    <row r="44" spans="1:12" ht="25.5" x14ac:dyDescent="0.2">
      <c r="A44" s="104">
        <v>32</v>
      </c>
      <c r="B44" s="102" t="s">
        <v>118</v>
      </c>
      <c r="C44" s="105">
        <v>5</v>
      </c>
      <c r="D44" s="54" t="s">
        <v>284</v>
      </c>
      <c r="E44" s="5">
        <f t="shared" si="0"/>
        <v>0</v>
      </c>
      <c r="F44" s="5">
        <f t="shared" si="1"/>
        <v>0</v>
      </c>
      <c r="G44" s="104">
        <v>60</v>
      </c>
      <c r="H44" s="103">
        <f t="shared" si="2"/>
        <v>1.6666666666666666E-2</v>
      </c>
      <c r="I44" s="5">
        <f t="shared" si="3"/>
        <v>0</v>
      </c>
      <c r="J44" s="5">
        <f t="shared" si="4"/>
        <v>0</v>
      </c>
      <c r="L44" s="108">
        <v>487.05</v>
      </c>
    </row>
    <row r="45" spans="1:12" x14ac:dyDescent="0.2">
      <c r="A45" s="116">
        <v>33</v>
      </c>
      <c r="B45" s="117" t="s">
        <v>307</v>
      </c>
      <c r="C45" s="118">
        <v>30</v>
      </c>
      <c r="D45" s="69" t="s">
        <v>284</v>
      </c>
      <c r="E45" s="70">
        <f t="shared" si="0"/>
        <v>0</v>
      </c>
      <c r="F45" s="70">
        <f t="shared" si="1"/>
        <v>0</v>
      </c>
      <c r="G45" s="116">
        <v>12</v>
      </c>
      <c r="H45" s="106">
        <f t="shared" si="2"/>
        <v>8.3333333333333329E-2</v>
      </c>
      <c r="I45" s="70">
        <f t="shared" si="3"/>
        <v>0</v>
      </c>
      <c r="J45" s="70">
        <f t="shared" si="4"/>
        <v>0</v>
      </c>
      <c r="L45" s="107">
        <v>1249</v>
      </c>
    </row>
    <row r="46" spans="1:12" ht="63.75" x14ac:dyDescent="0.2">
      <c r="A46" s="104">
        <v>34</v>
      </c>
      <c r="B46" s="102" t="s">
        <v>324</v>
      </c>
      <c r="C46" s="105">
        <v>2</v>
      </c>
      <c r="D46" s="54" t="s">
        <v>284</v>
      </c>
      <c r="E46" s="5">
        <f t="shared" si="0"/>
        <v>0</v>
      </c>
      <c r="F46" s="5">
        <f t="shared" si="1"/>
        <v>0</v>
      </c>
      <c r="G46" s="104">
        <v>60</v>
      </c>
      <c r="H46" s="103">
        <f t="shared" si="2"/>
        <v>1.6666666666666666E-2</v>
      </c>
      <c r="I46" s="5">
        <f t="shared" si="3"/>
        <v>0</v>
      </c>
      <c r="J46" s="5">
        <f t="shared" si="4"/>
        <v>0</v>
      </c>
      <c r="L46" s="107">
        <v>23900.99</v>
      </c>
    </row>
    <row r="47" spans="1:12" ht="63.75" x14ac:dyDescent="0.2">
      <c r="A47" s="116">
        <v>35</v>
      </c>
      <c r="B47" s="117" t="s">
        <v>325</v>
      </c>
      <c r="C47" s="118">
        <v>1</v>
      </c>
      <c r="D47" s="69" t="s">
        <v>284</v>
      </c>
      <c r="E47" s="70">
        <f t="shared" si="0"/>
        <v>0</v>
      </c>
      <c r="F47" s="70">
        <f t="shared" si="1"/>
        <v>0</v>
      </c>
      <c r="G47" s="116">
        <v>60</v>
      </c>
      <c r="H47" s="106">
        <f t="shared" si="2"/>
        <v>1.6666666666666666E-2</v>
      </c>
      <c r="I47" s="70">
        <f t="shared" si="3"/>
        <v>0</v>
      </c>
      <c r="J47" s="70">
        <f t="shared" si="4"/>
        <v>0</v>
      </c>
      <c r="L47" s="107">
        <v>123660</v>
      </c>
    </row>
    <row r="48" spans="1:12" ht="25.5" x14ac:dyDescent="0.2">
      <c r="A48" s="104">
        <v>36</v>
      </c>
      <c r="B48" s="102" t="s">
        <v>119</v>
      </c>
      <c r="C48" s="105">
        <v>5</v>
      </c>
      <c r="D48" s="54" t="s">
        <v>284</v>
      </c>
      <c r="E48" s="5">
        <f t="shared" si="0"/>
        <v>0</v>
      </c>
      <c r="F48" s="5">
        <f t="shared" si="1"/>
        <v>0</v>
      </c>
      <c r="G48" s="104">
        <v>60</v>
      </c>
      <c r="H48" s="103">
        <f t="shared" si="2"/>
        <v>1.6666666666666666E-2</v>
      </c>
      <c r="I48" s="5">
        <f t="shared" si="3"/>
        <v>0</v>
      </c>
      <c r="J48" s="5">
        <f t="shared" si="4"/>
        <v>0</v>
      </c>
      <c r="L48" s="108">
        <v>57.98</v>
      </c>
    </row>
    <row r="49" spans="1:12" ht="25.5" x14ac:dyDescent="0.2">
      <c r="A49" s="116">
        <v>37</v>
      </c>
      <c r="B49" s="117" t="s">
        <v>120</v>
      </c>
      <c r="C49" s="118">
        <v>18</v>
      </c>
      <c r="D49" s="69" t="s">
        <v>284</v>
      </c>
      <c r="E49" s="70">
        <f t="shared" si="0"/>
        <v>0</v>
      </c>
      <c r="F49" s="70">
        <f t="shared" si="1"/>
        <v>0</v>
      </c>
      <c r="G49" s="116">
        <v>24</v>
      </c>
      <c r="H49" s="106">
        <f t="shared" si="2"/>
        <v>4.1666666666666664E-2</v>
      </c>
      <c r="I49" s="70">
        <f t="shared" si="3"/>
        <v>0</v>
      </c>
      <c r="J49" s="70">
        <f t="shared" si="4"/>
        <v>0</v>
      </c>
      <c r="L49" s="108">
        <v>34.82</v>
      </c>
    </row>
    <row r="50" spans="1:12" x14ac:dyDescent="0.2">
      <c r="A50" s="104">
        <v>38</v>
      </c>
      <c r="B50" s="102" t="s">
        <v>121</v>
      </c>
      <c r="C50" s="105">
        <v>4</v>
      </c>
      <c r="D50" s="54" t="s">
        <v>284</v>
      </c>
      <c r="E50" s="5">
        <f t="shared" si="0"/>
        <v>0</v>
      </c>
      <c r="F50" s="5">
        <f t="shared" si="1"/>
        <v>0</v>
      </c>
      <c r="G50" s="104">
        <v>60</v>
      </c>
      <c r="H50" s="103">
        <f t="shared" si="2"/>
        <v>1.6666666666666666E-2</v>
      </c>
      <c r="I50" s="5">
        <f t="shared" si="3"/>
        <v>0</v>
      </c>
      <c r="J50" s="5">
        <f t="shared" si="4"/>
        <v>0</v>
      </c>
      <c r="L50" s="108">
        <v>186.02</v>
      </c>
    </row>
    <row r="51" spans="1:12" x14ac:dyDescent="0.2">
      <c r="A51" s="116">
        <v>39</v>
      </c>
      <c r="B51" s="86" t="s">
        <v>289</v>
      </c>
      <c r="C51" s="118">
        <v>4</v>
      </c>
      <c r="D51" s="69" t="s">
        <v>284</v>
      </c>
      <c r="E51" s="70">
        <f t="shared" si="0"/>
        <v>0</v>
      </c>
      <c r="F51" s="70">
        <f t="shared" si="1"/>
        <v>0</v>
      </c>
      <c r="G51" s="116">
        <v>60</v>
      </c>
      <c r="H51" s="106">
        <f t="shared" si="2"/>
        <v>1.6666666666666666E-2</v>
      </c>
      <c r="I51" s="70">
        <f t="shared" si="3"/>
        <v>0</v>
      </c>
      <c r="J51" s="70">
        <f t="shared" si="4"/>
        <v>0</v>
      </c>
      <c r="L51" s="108">
        <v>44.23</v>
      </c>
    </row>
    <row r="52" spans="1:12" x14ac:dyDescent="0.2">
      <c r="A52" s="104">
        <v>40</v>
      </c>
      <c r="B52" s="102" t="s">
        <v>122</v>
      </c>
      <c r="C52" s="105">
        <v>4</v>
      </c>
      <c r="D52" s="54" t="s">
        <v>284</v>
      </c>
      <c r="E52" s="5">
        <f t="shared" si="0"/>
        <v>0</v>
      </c>
      <c r="F52" s="5">
        <f t="shared" si="1"/>
        <v>0</v>
      </c>
      <c r="G52" s="104">
        <v>60</v>
      </c>
      <c r="H52" s="103">
        <f t="shared" si="2"/>
        <v>1.6666666666666666E-2</v>
      </c>
      <c r="I52" s="5">
        <f t="shared" si="3"/>
        <v>0</v>
      </c>
      <c r="J52" s="5">
        <f t="shared" si="4"/>
        <v>0</v>
      </c>
      <c r="L52" s="108">
        <v>34.69</v>
      </c>
    </row>
    <row r="53" spans="1:12" x14ac:dyDescent="0.2">
      <c r="A53" s="116">
        <v>41</v>
      </c>
      <c r="B53" s="117" t="s">
        <v>123</v>
      </c>
      <c r="C53" s="118">
        <v>18</v>
      </c>
      <c r="D53" s="69" t="s">
        <v>284</v>
      </c>
      <c r="E53" s="70">
        <f t="shared" si="0"/>
        <v>0</v>
      </c>
      <c r="F53" s="70">
        <f t="shared" si="1"/>
        <v>0</v>
      </c>
      <c r="G53" s="116">
        <v>60</v>
      </c>
      <c r="H53" s="106">
        <f t="shared" si="2"/>
        <v>1.6666666666666666E-2</v>
      </c>
      <c r="I53" s="70">
        <f t="shared" si="3"/>
        <v>0</v>
      </c>
      <c r="J53" s="70">
        <f t="shared" si="4"/>
        <v>0</v>
      </c>
      <c r="L53" s="108">
        <v>216.77</v>
      </c>
    </row>
    <row r="54" spans="1:12" ht="25.5" x14ac:dyDescent="0.2">
      <c r="A54" s="104">
        <v>42</v>
      </c>
      <c r="B54" s="102" t="s">
        <v>308</v>
      </c>
      <c r="C54" s="105">
        <v>1</v>
      </c>
      <c r="D54" s="54" t="s">
        <v>284</v>
      </c>
      <c r="E54" s="5">
        <f t="shared" si="0"/>
        <v>0</v>
      </c>
      <c r="F54" s="5">
        <f t="shared" si="1"/>
        <v>0</v>
      </c>
      <c r="G54" s="104">
        <v>60</v>
      </c>
      <c r="H54" s="103">
        <f t="shared" si="2"/>
        <v>1.6666666666666666E-2</v>
      </c>
      <c r="I54" s="5">
        <f t="shared" si="3"/>
        <v>0</v>
      </c>
      <c r="J54" s="5">
        <f t="shared" si="4"/>
        <v>0</v>
      </c>
      <c r="L54" s="107">
        <v>3048.9</v>
      </c>
    </row>
    <row r="55" spans="1:12" ht="63.75" x14ac:dyDescent="0.2">
      <c r="A55" s="116">
        <v>43</v>
      </c>
      <c r="B55" s="117" t="s">
        <v>309</v>
      </c>
      <c r="C55" s="118">
        <v>200</v>
      </c>
      <c r="D55" s="69" t="s">
        <v>286</v>
      </c>
      <c r="E55" s="70">
        <f t="shared" si="0"/>
        <v>0</v>
      </c>
      <c r="F55" s="70">
        <f t="shared" si="1"/>
        <v>0</v>
      </c>
      <c r="G55" s="116">
        <v>24</v>
      </c>
      <c r="H55" s="106">
        <f t="shared" si="2"/>
        <v>4.1666666666666664E-2</v>
      </c>
      <c r="I55" s="70">
        <f t="shared" si="3"/>
        <v>0</v>
      </c>
      <c r="J55" s="70">
        <f t="shared" si="4"/>
        <v>0</v>
      </c>
      <c r="L55" s="108">
        <v>8.1999999999999993</v>
      </c>
    </row>
    <row r="56" spans="1:12" ht="38.25" x14ac:dyDescent="0.2">
      <c r="A56" s="104">
        <v>44</v>
      </c>
      <c r="B56" s="102" t="s">
        <v>310</v>
      </c>
      <c r="C56" s="105">
        <v>2</v>
      </c>
      <c r="D56" s="54" t="s">
        <v>284</v>
      </c>
      <c r="E56" s="5">
        <f t="shared" si="0"/>
        <v>0</v>
      </c>
      <c r="F56" s="5">
        <f t="shared" si="1"/>
        <v>0</v>
      </c>
      <c r="G56" s="104">
        <v>24</v>
      </c>
      <c r="H56" s="103">
        <f t="shared" si="2"/>
        <v>4.1666666666666664E-2</v>
      </c>
      <c r="I56" s="5">
        <f t="shared" si="3"/>
        <v>0</v>
      </c>
      <c r="J56" s="5">
        <f t="shared" si="4"/>
        <v>0</v>
      </c>
      <c r="L56" s="108">
        <v>219.9</v>
      </c>
    </row>
    <row r="57" spans="1:12" ht="51" x14ac:dyDescent="0.2">
      <c r="A57" s="116">
        <v>45</v>
      </c>
      <c r="B57" s="117" t="s">
        <v>311</v>
      </c>
      <c r="C57" s="118">
        <v>2</v>
      </c>
      <c r="D57" s="69" t="s">
        <v>284</v>
      </c>
      <c r="E57" s="70">
        <f t="shared" si="0"/>
        <v>0</v>
      </c>
      <c r="F57" s="70">
        <f t="shared" si="1"/>
        <v>0</v>
      </c>
      <c r="G57" s="116">
        <v>24</v>
      </c>
      <c r="H57" s="106">
        <f t="shared" si="2"/>
        <v>4.1666666666666664E-2</v>
      </c>
      <c r="I57" s="70">
        <f t="shared" si="3"/>
        <v>0</v>
      </c>
      <c r="J57" s="70">
        <f t="shared" si="4"/>
        <v>0</v>
      </c>
      <c r="L57" s="108">
        <v>199.9</v>
      </c>
    </row>
    <row r="58" spans="1:12" ht="76.5" x14ac:dyDescent="0.2">
      <c r="A58" s="104">
        <v>46</v>
      </c>
      <c r="B58" s="102" t="s">
        <v>312</v>
      </c>
      <c r="C58" s="105">
        <v>10</v>
      </c>
      <c r="D58" s="54" t="s">
        <v>284</v>
      </c>
      <c r="E58" s="5">
        <f t="shared" si="0"/>
        <v>0</v>
      </c>
      <c r="F58" s="5">
        <f t="shared" si="1"/>
        <v>0</v>
      </c>
      <c r="G58" s="104">
        <v>60</v>
      </c>
      <c r="H58" s="103">
        <f t="shared" si="2"/>
        <v>1.6666666666666666E-2</v>
      </c>
      <c r="I58" s="5">
        <f t="shared" si="3"/>
        <v>0</v>
      </c>
      <c r="J58" s="5">
        <f t="shared" si="4"/>
        <v>0</v>
      </c>
      <c r="L58" s="108">
        <v>14.5</v>
      </c>
    </row>
    <row r="59" spans="1:12" ht="25.5" x14ac:dyDescent="0.2">
      <c r="A59" s="116">
        <v>47</v>
      </c>
      <c r="B59" s="117" t="s">
        <v>313</v>
      </c>
      <c r="C59" s="118">
        <v>6</v>
      </c>
      <c r="D59" s="69" t="s">
        <v>284</v>
      </c>
      <c r="E59" s="70">
        <f t="shared" si="0"/>
        <v>0</v>
      </c>
      <c r="F59" s="70">
        <f t="shared" si="1"/>
        <v>0</v>
      </c>
      <c r="G59" s="116">
        <v>60</v>
      </c>
      <c r="H59" s="106">
        <f t="shared" si="2"/>
        <v>1.6666666666666666E-2</v>
      </c>
      <c r="I59" s="70">
        <f t="shared" si="3"/>
        <v>0</v>
      </c>
      <c r="J59" s="70">
        <f t="shared" si="4"/>
        <v>0</v>
      </c>
      <c r="L59" s="107">
        <v>2390</v>
      </c>
    </row>
    <row r="60" spans="1:12" ht="76.5" x14ac:dyDescent="0.2">
      <c r="A60" s="104">
        <v>48</v>
      </c>
      <c r="B60" s="72" t="s">
        <v>314</v>
      </c>
      <c r="C60" s="105">
        <v>1</v>
      </c>
      <c r="D60" s="54" t="s">
        <v>284</v>
      </c>
      <c r="E60" s="5">
        <f t="shared" si="0"/>
        <v>0</v>
      </c>
      <c r="F60" s="5">
        <f t="shared" si="1"/>
        <v>0</v>
      </c>
      <c r="G60" s="104">
        <v>24</v>
      </c>
      <c r="H60" s="103">
        <f t="shared" si="2"/>
        <v>4.1666666666666664E-2</v>
      </c>
      <c r="I60" s="5">
        <f t="shared" si="3"/>
        <v>0</v>
      </c>
      <c r="J60" s="5">
        <f t="shared" si="4"/>
        <v>0</v>
      </c>
      <c r="L60" s="107">
        <v>3569.8</v>
      </c>
    </row>
    <row r="61" spans="1:12" ht="63.75" x14ac:dyDescent="0.2">
      <c r="A61" s="116">
        <v>49</v>
      </c>
      <c r="B61" s="117" t="s">
        <v>315</v>
      </c>
      <c r="C61" s="118">
        <v>2</v>
      </c>
      <c r="D61" s="69" t="s">
        <v>284</v>
      </c>
      <c r="E61" s="70">
        <f t="shared" si="0"/>
        <v>0</v>
      </c>
      <c r="F61" s="70">
        <f t="shared" si="1"/>
        <v>0</v>
      </c>
      <c r="G61" s="116">
        <v>24</v>
      </c>
      <c r="H61" s="106">
        <f t="shared" si="2"/>
        <v>4.1666666666666664E-2</v>
      </c>
      <c r="I61" s="70">
        <f t="shared" si="3"/>
        <v>0</v>
      </c>
      <c r="J61" s="70">
        <f t="shared" si="4"/>
        <v>0</v>
      </c>
      <c r="L61" s="108">
        <v>159.9</v>
      </c>
    </row>
    <row r="62" spans="1:12" ht="38.25" x14ac:dyDescent="0.2">
      <c r="A62" s="104">
        <v>50</v>
      </c>
      <c r="B62" s="102" t="s">
        <v>316</v>
      </c>
      <c r="C62" s="105">
        <v>6</v>
      </c>
      <c r="D62" s="54" t="s">
        <v>284</v>
      </c>
      <c r="E62" s="5">
        <f t="shared" si="0"/>
        <v>0</v>
      </c>
      <c r="F62" s="5">
        <f t="shared" si="1"/>
        <v>0</v>
      </c>
      <c r="G62" s="104">
        <v>24</v>
      </c>
      <c r="H62" s="103">
        <f t="shared" si="2"/>
        <v>4.1666666666666664E-2</v>
      </c>
      <c r="I62" s="5">
        <f t="shared" si="3"/>
        <v>0</v>
      </c>
      <c r="J62" s="5">
        <f t="shared" si="4"/>
        <v>0</v>
      </c>
      <c r="L62" s="108">
        <v>157</v>
      </c>
    </row>
    <row r="63" spans="1:12" ht="38.25" x14ac:dyDescent="0.2">
      <c r="A63" s="116">
        <v>51</v>
      </c>
      <c r="B63" s="117" t="s">
        <v>317</v>
      </c>
      <c r="C63" s="118">
        <v>2</v>
      </c>
      <c r="D63" s="69" t="s">
        <v>284</v>
      </c>
      <c r="E63" s="70">
        <f t="shared" si="0"/>
        <v>0</v>
      </c>
      <c r="F63" s="70">
        <f t="shared" si="1"/>
        <v>0</v>
      </c>
      <c r="G63" s="116">
        <v>24</v>
      </c>
      <c r="H63" s="106">
        <f t="shared" si="2"/>
        <v>4.1666666666666664E-2</v>
      </c>
      <c r="I63" s="70">
        <f t="shared" si="3"/>
        <v>0</v>
      </c>
      <c r="J63" s="70">
        <f t="shared" si="4"/>
        <v>0</v>
      </c>
      <c r="L63" s="108">
        <v>499.9</v>
      </c>
    </row>
    <row r="64" spans="1:12" ht="38.25" x14ac:dyDescent="0.2">
      <c r="A64" s="104">
        <v>52</v>
      </c>
      <c r="B64" s="102" t="s">
        <v>318</v>
      </c>
      <c r="C64" s="105">
        <v>2</v>
      </c>
      <c r="D64" s="54" t="s">
        <v>284</v>
      </c>
      <c r="E64" s="5">
        <f t="shared" si="0"/>
        <v>0</v>
      </c>
      <c r="F64" s="5">
        <f t="shared" si="1"/>
        <v>0</v>
      </c>
      <c r="G64" s="104">
        <v>24</v>
      </c>
      <c r="H64" s="103">
        <f t="shared" si="2"/>
        <v>4.1666666666666664E-2</v>
      </c>
      <c r="I64" s="5">
        <f t="shared" si="3"/>
        <v>0</v>
      </c>
      <c r="J64" s="5">
        <f t="shared" si="4"/>
        <v>0</v>
      </c>
      <c r="L64" s="108">
        <v>592.34</v>
      </c>
    </row>
    <row r="65" spans="1:12" ht="25.5" x14ac:dyDescent="0.2">
      <c r="A65" s="116">
        <v>53</v>
      </c>
      <c r="B65" s="117" t="s">
        <v>319</v>
      </c>
      <c r="C65" s="118">
        <v>105</v>
      </c>
      <c r="D65" s="69" t="s">
        <v>286</v>
      </c>
      <c r="E65" s="70">
        <f t="shared" si="0"/>
        <v>0</v>
      </c>
      <c r="F65" s="70">
        <f t="shared" si="1"/>
        <v>0</v>
      </c>
      <c r="G65" s="116">
        <v>24</v>
      </c>
      <c r="H65" s="106">
        <f t="shared" si="2"/>
        <v>4.1666666666666664E-2</v>
      </c>
      <c r="I65" s="70">
        <f t="shared" si="3"/>
        <v>0</v>
      </c>
      <c r="J65" s="70">
        <f t="shared" si="4"/>
        <v>0</v>
      </c>
      <c r="L65" s="108">
        <v>7.9</v>
      </c>
    </row>
    <row r="66" spans="1:12" ht="25.5" x14ac:dyDescent="0.2">
      <c r="A66" s="104">
        <v>54</v>
      </c>
      <c r="B66" s="102" t="s">
        <v>320</v>
      </c>
      <c r="C66" s="105">
        <v>2</v>
      </c>
      <c r="D66" s="54" t="s">
        <v>284</v>
      </c>
      <c r="E66" s="5">
        <f t="shared" si="0"/>
        <v>0</v>
      </c>
      <c r="F66" s="5">
        <f t="shared" si="1"/>
        <v>0</v>
      </c>
      <c r="G66" s="104">
        <v>24</v>
      </c>
      <c r="H66" s="103">
        <f t="shared" si="2"/>
        <v>4.1666666666666664E-2</v>
      </c>
      <c r="I66" s="5">
        <f t="shared" si="3"/>
        <v>0</v>
      </c>
      <c r="J66" s="5">
        <f t="shared" si="4"/>
        <v>0</v>
      </c>
      <c r="L66" s="108">
        <v>24.99</v>
      </c>
    </row>
    <row r="67" spans="1:12" ht="25.5" x14ac:dyDescent="0.2">
      <c r="A67" s="116">
        <v>55</v>
      </c>
      <c r="B67" s="117" t="s">
        <v>321</v>
      </c>
      <c r="C67" s="118">
        <v>2</v>
      </c>
      <c r="D67" s="69" t="s">
        <v>284</v>
      </c>
      <c r="E67" s="70">
        <f t="shared" si="0"/>
        <v>0</v>
      </c>
      <c r="F67" s="70">
        <f t="shared" si="1"/>
        <v>0</v>
      </c>
      <c r="G67" s="116">
        <v>24</v>
      </c>
      <c r="H67" s="106">
        <f t="shared" si="2"/>
        <v>4.1666666666666664E-2</v>
      </c>
      <c r="I67" s="70">
        <f t="shared" si="3"/>
        <v>0</v>
      </c>
      <c r="J67" s="70">
        <f t="shared" si="4"/>
        <v>0</v>
      </c>
      <c r="L67" s="108">
        <v>4.09</v>
      </c>
    </row>
    <row r="68" spans="1:12" ht="25.5" x14ac:dyDescent="0.2">
      <c r="A68" s="104">
        <v>56</v>
      </c>
      <c r="B68" s="102" t="s">
        <v>322</v>
      </c>
      <c r="C68" s="105">
        <v>2</v>
      </c>
      <c r="D68" s="54" t="s">
        <v>290</v>
      </c>
      <c r="E68" s="5">
        <f t="shared" si="0"/>
        <v>0</v>
      </c>
      <c r="F68" s="5">
        <f t="shared" si="1"/>
        <v>0</v>
      </c>
      <c r="G68" s="104">
        <v>24</v>
      </c>
      <c r="H68" s="103">
        <f t="shared" si="2"/>
        <v>4.1666666666666664E-2</v>
      </c>
      <c r="I68" s="5">
        <f t="shared" si="3"/>
        <v>0</v>
      </c>
      <c r="J68" s="5">
        <f t="shared" si="4"/>
        <v>0</v>
      </c>
      <c r="L68" s="108">
        <v>1.62</v>
      </c>
    </row>
    <row r="69" spans="1:12" ht="25.5" x14ac:dyDescent="0.2">
      <c r="A69" s="116">
        <v>57</v>
      </c>
      <c r="B69" s="117" t="s">
        <v>323</v>
      </c>
      <c r="C69" s="118">
        <v>2</v>
      </c>
      <c r="D69" s="69" t="s">
        <v>290</v>
      </c>
      <c r="E69" s="70">
        <f t="shared" si="0"/>
        <v>0</v>
      </c>
      <c r="F69" s="70">
        <f t="shared" si="1"/>
        <v>0</v>
      </c>
      <c r="G69" s="116">
        <v>24</v>
      </c>
      <c r="H69" s="106">
        <f t="shared" si="2"/>
        <v>4.1666666666666664E-2</v>
      </c>
      <c r="I69" s="70">
        <f t="shared" si="3"/>
        <v>0</v>
      </c>
      <c r="J69" s="70">
        <f t="shared" si="4"/>
        <v>0</v>
      </c>
      <c r="L69" s="108">
        <v>40.619999999999997</v>
      </c>
    </row>
    <row r="70" spans="1:12" ht="51" x14ac:dyDescent="0.2">
      <c r="A70" s="104">
        <v>58</v>
      </c>
      <c r="B70" s="102" t="s">
        <v>291</v>
      </c>
      <c r="C70" s="105">
        <v>3</v>
      </c>
      <c r="D70" s="54" t="s">
        <v>284</v>
      </c>
      <c r="E70" s="5">
        <f t="shared" si="0"/>
        <v>0</v>
      </c>
      <c r="F70" s="5">
        <f t="shared" si="1"/>
        <v>0</v>
      </c>
      <c r="G70" s="104">
        <v>60</v>
      </c>
      <c r="H70" s="103">
        <f t="shared" si="2"/>
        <v>1.6666666666666666E-2</v>
      </c>
      <c r="I70" s="5">
        <f t="shared" si="3"/>
        <v>0</v>
      </c>
      <c r="J70" s="5">
        <f t="shared" si="4"/>
        <v>0</v>
      </c>
      <c r="L70" s="107">
        <v>60069.71</v>
      </c>
    </row>
    <row r="71" spans="1:12" ht="6.95" customHeight="1" x14ac:dyDescent="0.2">
      <c r="A71" s="54"/>
      <c r="B71" s="72"/>
      <c r="C71" s="109"/>
      <c r="D71" s="54"/>
      <c r="E71" s="5"/>
      <c r="F71" s="5"/>
      <c r="G71" s="110"/>
      <c r="H71" s="103"/>
      <c r="I71" s="5"/>
      <c r="J71" s="5"/>
      <c r="L71" s="5"/>
    </row>
    <row r="72" spans="1:12" ht="21.95" customHeight="1" x14ac:dyDescent="0.2">
      <c r="A72" s="283" t="s">
        <v>88</v>
      </c>
      <c r="B72" s="283"/>
      <c r="C72" s="283"/>
      <c r="D72" s="283"/>
      <c r="E72" s="283"/>
      <c r="F72" s="283"/>
      <c r="G72" s="283"/>
      <c r="H72" s="283"/>
      <c r="I72" s="283"/>
      <c r="J72" s="66">
        <f>SUM(J13:J70)</f>
        <v>0</v>
      </c>
      <c r="L72" s="115">
        <f>SUM(F13:F70)</f>
        <v>0</v>
      </c>
    </row>
    <row r="73" spans="1:12" ht="21.95" customHeight="1" x14ac:dyDescent="0.2">
      <c r="A73" s="283" t="s">
        <v>89</v>
      </c>
      <c r="B73" s="283"/>
      <c r="C73" s="283"/>
      <c r="D73" s="283"/>
      <c r="E73" s="283"/>
      <c r="F73" s="283"/>
      <c r="G73" s="283"/>
      <c r="H73" s="283"/>
      <c r="I73" s="283"/>
      <c r="J73" s="66">
        <f>J72/12</f>
        <v>0</v>
      </c>
      <c r="L73" s="5"/>
    </row>
    <row r="74" spans="1:12" ht="21.95" customHeight="1" x14ac:dyDescent="0.2">
      <c r="A74" s="283" t="s">
        <v>326</v>
      </c>
      <c r="B74" s="283"/>
      <c r="C74" s="283"/>
      <c r="D74" s="283"/>
      <c r="E74" s="283"/>
      <c r="F74" s="283"/>
      <c r="G74" s="283"/>
      <c r="H74" s="283"/>
      <c r="I74" s="283"/>
      <c r="J74" s="66">
        <f>(J73/429)</f>
        <v>0</v>
      </c>
      <c r="L74" s="5"/>
    </row>
    <row r="75" spans="1:12" ht="6.95" customHeight="1" x14ac:dyDescent="0.2">
      <c r="L75" s="5"/>
    </row>
    <row r="76" spans="1:12" x14ac:dyDescent="0.2">
      <c r="A76" s="212" t="s">
        <v>327</v>
      </c>
      <c r="B76" s="212"/>
      <c r="C76" s="212"/>
      <c r="D76" s="212"/>
      <c r="E76" s="212"/>
      <c r="F76" s="212"/>
      <c r="G76" s="212"/>
      <c r="H76" s="212"/>
      <c r="I76" s="212"/>
      <c r="J76" s="212"/>
      <c r="L76" s="5"/>
    </row>
    <row r="77" spans="1:12" ht="6.95" customHeight="1" x14ac:dyDescent="0.2">
      <c r="A77" s="212"/>
      <c r="B77" s="212"/>
      <c r="C77" s="212"/>
      <c r="D77" s="212"/>
      <c r="E77" s="212"/>
      <c r="F77" s="212"/>
      <c r="G77" s="212"/>
      <c r="H77" s="212"/>
      <c r="I77" s="212"/>
      <c r="J77" s="212"/>
      <c r="L77" s="5"/>
    </row>
    <row r="78" spans="1:12" ht="45" customHeight="1" x14ac:dyDescent="0.2">
      <c r="A78" s="212" t="s">
        <v>452</v>
      </c>
      <c r="B78" s="212"/>
      <c r="C78" s="212"/>
      <c r="D78" s="212"/>
      <c r="E78" s="212"/>
      <c r="F78" s="212"/>
      <c r="G78" s="212"/>
      <c r="H78" s="212"/>
      <c r="I78" s="212"/>
      <c r="J78" s="212"/>
      <c r="L78" s="5"/>
    </row>
    <row r="79" spans="1:12" ht="6.95" customHeight="1" x14ac:dyDescent="0.2">
      <c r="A79" s="206"/>
      <c r="B79" s="206"/>
      <c r="C79" s="206"/>
      <c r="D79" s="206"/>
      <c r="E79" s="206"/>
      <c r="F79" s="206"/>
      <c r="G79" s="206"/>
      <c r="H79" s="206"/>
      <c r="I79" s="206"/>
      <c r="J79" s="206"/>
      <c r="L79" s="5"/>
    </row>
    <row r="80" spans="1:12" ht="30" customHeight="1" x14ac:dyDescent="0.2">
      <c r="A80" s="288" t="s">
        <v>461</v>
      </c>
      <c r="B80" s="288"/>
      <c r="C80" s="288"/>
      <c r="D80" s="288"/>
      <c r="E80" s="288"/>
      <c r="F80" s="288"/>
      <c r="G80" s="288"/>
      <c r="H80" s="288"/>
      <c r="I80" s="288"/>
      <c r="J80" s="288"/>
      <c r="L80" s="5"/>
    </row>
    <row r="81" spans="1:12" ht="6.95" customHeight="1" x14ac:dyDescent="0.2">
      <c r="A81" s="206"/>
      <c r="B81" s="206"/>
      <c r="C81" s="206"/>
      <c r="D81" s="206"/>
      <c r="E81" s="206"/>
      <c r="F81" s="206"/>
      <c r="G81" s="206"/>
      <c r="H81" s="206"/>
      <c r="I81" s="206"/>
      <c r="J81" s="206"/>
      <c r="L81" s="5"/>
    </row>
    <row r="82" spans="1:12" ht="39.950000000000003" customHeight="1" x14ac:dyDescent="0.2">
      <c r="A82" s="284" t="s">
        <v>460</v>
      </c>
      <c r="B82" s="284"/>
      <c r="C82" s="284"/>
      <c r="D82" s="284"/>
      <c r="E82" s="284"/>
      <c r="F82" s="284"/>
      <c r="G82" s="284"/>
      <c r="H82" s="284"/>
      <c r="I82" s="284"/>
      <c r="J82" s="284"/>
      <c r="L82" s="5"/>
    </row>
    <row r="83" spans="1:12" x14ac:dyDescent="0.2">
      <c r="L83" s="5"/>
    </row>
    <row r="84" spans="1:12" x14ac:dyDescent="0.2">
      <c r="A84" s="224" t="str">
        <f>DSC!A19</f>
        <v>Fortaleza/CE, 07 de março de 2025</v>
      </c>
      <c r="B84" s="224"/>
      <c r="C84" s="224"/>
      <c r="D84" s="224"/>
      <c r="E84" s="224"/>
      <c r="F84" s="224"/>
      <c r="G84" s="224"/>
      <c r="H84" s="224"/>
      <c r="I84" s="224"/>
      <c r="J84" s="224"/>
      <c r="L84" s="5"/>
    </row>
    <row r="85" spans="1:12" x14ac:dyDescent="0.2">
      <c r="L85" s="5"/>
    </row>
    <row r="86" spans="1:12" x14ac:dyDescent="0.2">
      <c r="L86" s="5"/>
    </row>
    <row r="87" spans="1:12" x14ac:dyDescent="0.2">
      <c r="L87" s="5"/>
    </row>
    <row r="88" spans="1:12" x14ac:dyDescent="0.2">
      <c r="L88" s="5"/>
    </row>
    <row r="89" spans="1:12" x14ac:dyDescent="0.2">
      <c r="L89" s="5"/>
    </row>
    <row r="90" spans="1:12" x14ac:dyDescent="0.2">
      <c r="L90" s="5"/>
    </row>
    <row r="91" spans="1:12" x14ac:dyDescent="0.2">
      <c r="L91" s="5"/>
    </row>
    <row r="92" spans="1:12" ht="12.75" customHeight="1" x14ac:dyDescent="0.2">
      <c r="L92" s="5"/>
    </row>
    <row r="93" spans="1:12" s="113" customFormat="1" ht="11.1" customHeight="1" x14ac:dyDescent="0.2">
      <c r="A93" s="287" t="str">
        <f>DSC!A28</f>
        <v>AGRADA CONSTRUÇÕES E SERVIÇOS LTDA - CNPJ 12.290.912/0001-24</v>
      </c>
      <c r="B93" s="287"/>
      <c r="C93" s="287"/>
      <c r="D93" s="287"/>
      <c r="E93" s="287"/>
      <c r="F93" s="287"/>
      <c r="G93" s="287"/>
      <c r="H93" s="287"/>
      <c r="I93" s="287"/>
      <c r="J93" s="287"/>
      <c r="L93" s="114"/>
    </row>
    <row r="94" spans="1:12" s="113" customFormat="1" ht="11.1" customHeight="1" x14ac:dyDescent="0.2">
      <c r="A94" s="285" t="str">
        <f>DSC!A29</f>
        <v>Hubiraci de Oliveira Mendes - Representante Legal</v>
      </c>
      <c r="B94" s="285"/>
      <c r="C94" s="285"/>
      <c r="D94" s="285"/>
      <c r="E94" s="285"/>
      <c r="F94" s="285"/>
      <c r="G94" s="285"/>
      <c r="H94" s="285"/>
      <c r="I94" s="285"/>
      <c r="J94" s="285"/>
    </row>
    <row r="95" spans="1:12" s="113" customFormat="1" ht="11.1" customHeight="1" x14ac:dyDescent="0.2">
      <c r="A95" s="286" t="str">
        <f>DSC!A30</f>
        <v>CPF 371.624.111-34 / 933.735 SSPDS-DF</v>
      </c>
      <c r="B95" s="286"/>
      <c r="C95" s="286"/>
      <c r="D95" s="286"/>
      <c r="E95" s="286"/>
      <c r="F95" s="286"/>
      <c r="G95" s="286"/>
      <c r="H95" s="286"/>
      <c r="I95" s="286"/>
      <c r="J95" s="286"/>
    </row>
  </sheetData>
  <mergeCells count="22">
    <mergeCell ref="A81:J81"/>
    <mergeCell ref="A1:J1"/>
    <mergeCell ref="A2:J2"/>
    <mergeCell ref="A3:J3"/>
    <mergeCell ref="A4:J4"/>
    <mergeCell ref="A5:J5"/>
    <mergeCell ref="A82:J82"/>
    <mergeCell ref="A94:J94"/>
    <mergeCell ref="A95:J95"/>
    <mergeCell ref="A6:J6"/>
    <mergeCell ref="A7:J7"/>
    <mergeCell ref="A84:J84"/>
    <mergeCell ref="A93:J93"/>
    <mergeCell ref="A73:I73"/>
    <mergeCell ref="A9:J9"/>
    <mergeCell ref="A72:I72"/>
    <mergeCell ref="A74:I74"/>
    <mergeCell ref="A78:J78"/>
    <mergeCell ref="A76:J76"/>
    <mergeCell ref="A77:J77"/>
    <mergeCell ref="A79:J79"/>
    <mergeCell ref="A80:J80"/>
  </mergeCells>
  <printOptions horizontalCentered="1"/>
  <pageMargins left="0.51181102362204722" right="0.51181102362204722" top="1.1811023622047245" bottom="0.78740157480314965" header="0.31496062992125984" footer="0.31496062992125984"/>
  <pageSetup paperSize="9" orientation="landscape" r:id="rId1"/>
  <headerFooter scaleWithDoc="0" alignWithMargins="0">
    <oddHeader>&amp;L&amp;G&amp;C&amp;G&amp;R&amp;G</oddHeader>
    <oddFooter>&amp;L&amp;G&amp;R&amp;G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14</vt:i4>
      </vt:variant>
    </vt:vector>
  </HeadingPairs>
  <TitlesOfParts>
    <vt:vector size="25" baseType="lpstr">
      <vt:lpstr>PRP</vt:lpstr>
      <vt:lpstr>DSC</vt:lpstr>
      <vt:lpstr>ÁREAS</vt:lpstr>
      <vt:lpstr>1</vt:lpstr>
      <vt:lpstr>2</vt:lpstr>
      <vt:lpstr>3</vt:lpstr>
      <vt:lpstr>IT1</vt:lpstr>
      <vt:lpstr>IT2</vt:lpstr>
      <vt:lpstr>IT3</vt:lpstr>
      <vt:lpstr>UNIF</vt:lpstr>
      <vt:lpstr>RSM</vt:lpstr>
      <vt:lpstr>'1'!Area_de_impressao</vt:lpstr>
      <vt:lpstr>'2'!Area_de_impressao</vt:lpstr>
      <vt:lpstr>'3'!Area_de_impressao</vt:lpstr>
      <vt:lpstr>ÁREAS!Area_de_impressao</vt:lpstr>
      <vt:lpstr>DSC!Area_de_impressao</vt:lpstr>
      <vt:lpstr>'IT1'!Area_de_impressao</vt:lpstr>
      <vt:lpstr>'IT2'!Area_de_impressao</vt:lpstr>
      <vt:lpstr>'IT3'!Area_de_impressao</vt:lpstr>
      <vt:lpstr>PRP!Area_de_impressao</vt:lpstr>
      <vt:lpstr>RSM!Area_de_impressao</vt:lpstr>
      <vt:lpstr>UNIF!Area_de_impressao</vt:lpstr>
      <vt:lpstr>'1'!Print_Area</vt:lpstr>
      <vt:lpstr>'2'!Print_Area</vt:lpstr>
      <vt:lpstr>'3'!Print_Area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Jonathan Alves</cp:lastModifiedBy>
  <cp:lastPrinted>2025-03-06T16:45:41Z</cp:lastPrinted>
  <dcterms:created xsi:type="dcterms:W3CDTF">2019-05-13T19:13:09Z</dcterms:created>
  <dcterms:modified xsi:type="dcterms:W3CDTF">2025-03-07T13:56:33Z</dcterms:modified>
</cp:coreProperties>
</file>