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U:\COORC\PESQUISAS DE PREÇOS\2024\00200.010208-2024-66 - Manutenção de ar-condicionado\"/>
    </mc:Choice>
  </mc:AlternateContent>
  <xr:revisionPtr revIDLastSave="0" documentId="13_ncr:1_{C53345AB-5D98-4A8A-9F9F-666092E0BAAB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Orçamentária-TR" sheetId="35" r:id="rId1"/>
    <sheet name="BDI" sheetId="9" r:id="rId2"/>
    <sheet name="1 - Capa" sheetId="19" state="veryHidden" r:id="rId3"/>
    <sheet name="2 - Orçamentária-SD" sheetId="20" state="veryHidden" r:id="rId4"/>
    <sheet name="4 - Orçamentária-CD" sheetId="21" state="veryHidden" r:id="rId5"/>
    <sheet name="3 - Composições-SD" sheetId="22" state="veryHidden" r:id="rId6"/>
    <sheet name="5 - Composições-CD" sheetId="23" state="veryHidden" r:id="rId7"/>
    <sheet name="6 - BDI" sheetId="24" state="veryHidden" r:id="rId8"/>
    <sheet name="7 - Curvas ABC" sheetId="25" state="veryHidden" r:id="rId9"/>
    <sheet name="8 - Planilhas Auxiliares" sheetId="26" state="veryHidden" r:id="rId10"/>
    <sheet name="9 - Tabelas" sheetId="27" state="veryHidden" r:id="rId11"/>
    <sheet name="10 - Empresas" sheetId="28" state="veryHidden" r:id="rId12"/>
    <sheet name="11 - Internet" sheetId="29" state="veryHidden" r:id="rId13"/>
    <sheet name="12 - Banco de Preços" sheetId="30" state="veryHidden" r:id="rId14"/>
    <sheet name="13 - Cotações CT ARP SF" sheetId="31" state="veryHidden" r:id="rId15"/>
    <sheet name="14 - Não apresentaram" sheetId="32" state="veryHidden" r:id="rId16"/>
    <sheet name="15 - E-mails enviados" sheetId="33" state="veryHidden" r:id="rId17"/>
    <sheet name="planilha auxiliar" sheetId="17" state="veryHidden" r:id="rId18"/>
  </sheets>
  <definedNames>
    <definedName name="_xlnm._FilterDatabase" localSheetId="0" hidden="1">'Orçamentária-TR'!$B$5:$O$682</definedName>
    <definedName name="_xlnm.Print_Area" localSheetId="2">'1 - Capa'!$A$1:$F$45</definedName>
    <definedName name="_xlnm.Print_Area" localSheetId="11">'10 - Empresas'!$A$1:$F$45</definedName>
    <definedName name="_xlnm.Print_Area" localSheetId="12">'11 - Internet'!$A$1:$F$45</definedName>
    <definedName name="_xlnm.Print_Area" localSheetId="13">'12 - Banco de Preços'!$A$1:$F$45</definedName>
    <definedName name="_xlnm.Print_Area" localSheetId="14">'13 - Cotações CT ARP SF'!$A$1:$F$45</definedName>
    <definedName name="_xlnm.Print_Area" localSheetId="15">'14 - Não apresentaram'!$A$1:$F$45</definedName>
    <definedName name="_xlnm.Print_Area" localSheetId="16">'15 - E-mails enviados'!$A$1:$F$45</definedName>
    <definedName name="_xlnm.Print_Area" localSheetId="3">'2 - Orçamentária-SD'!$A$1:$F$45</definedName>
    <definedName name="_xlnm.Print_Area" localSheetId="5">'3 - Composições-SD'!$A$1:$F$45</definedName>
    <definedName name="_xlnm.Print_Area" localSheetId="4">'4 - Orçamentária-CD'!$A$1:$F$45</definedName>
    <definedName name="_xlnm.Print_Area" localSheetId="6">'5 - Composições-CD'!$A$1:$F$45</definedName>
    <definedName name="_xlnm.Print_Area" localSheetId="7">'6 - BDI'!$A$1:$F$45</definedName>
    <definedName name="_xlnm.Print_Area" localSheetId="8">'7 - Curvas ABC'!$A$1:$F$45</definedName>
    <definedName name="_xlnm.Print_Area" localSheetId="9">'8 - Planilhas Auxiliares'!$A$1:$F$45</definedName>
    <definedName name="_xlnm.Print_Area" localSheetId="10">'9 - Tabelas'!$A$1:$F$45</definedName>
    <definedName name="_xlnm.Print_Area" localSheetId="1">BDI!$A$1:$I$48</definedName>
    <definedName name="_xlnm.Print_Area" localSheetId="0">'Orçamentária-TR'!$A$1:$O$683</definedName>
    <definedName name="ÁREA_DE_IMPRESSÃO" localSheetId="0">#REF!</definedName>
    <definedName name="ÁREA_DE_IMPRESSÃO">#REF!</definedName>
    <definedName name="Arial">#REF!</definedName>
    <definedName name="BDI_Material" localSheetId="0">#REF!</definedName>
    <definedName name="BDI_Material">#REF!</definedName>
    <definedName name="BDI_Material_TCU" localSheetId="0">#REF!</definedName>
    <definedName name="BDI_Material_TCU">#REF!</definedName>
    <definedName name="BDI_Servico" localSheetId="0">#REF!</definedName>
    <definedName name="BDI_Servico">#REF!</definedName>
    <definedName name="BDI_Servico_TCU" localSheetId="0">#REF!</definedName>
    <definedName name="BDI_Servico_TCU">#REF!</definedName>
    <definedName name="Consumos" localSheetId="0">#REF!</definedName>
    <definedName name="Consumos">#REF!</definedName>
    <definedName name="Consumos_Coluna" localSheetId="0">#REF!</definedName>
    <definedName name="Consumos_Coluna">#REF!</definedName>
    <definedName name="Consumos_Item" localSheetId="0">#REF!</definedName>
    <definedName name="Consumos_Item">#REF!</definedName>
    <definedName name="Descontos_por_grupo" localSheetId="0">#REF!</definedName>
    <definedName name="Descontos_por_grupo">#REF!</definedName>
    <definedName name="GRUPO_Equipe" localSheetId="0">#REF!</definedName>
    <definedName name="GRUPO_Equipe">#REF!</definedName>
    <definedName name="GRUPO_Ferramentas" localSheetId="0">#REF!</definedName>
    <definedName name="GRUPO_Ferramentas">#REF!</definedName>
    <definedName name="GRUPO_Material" localSheetId="0">#REF!</definedName>
    <definedName name="GRUPO_Material">#REF!</definedName>
    <definedName name="GRUPO_Material_Fora" localSheetId="0">#REF!</definedName>
    <definedName name="GRUPO_Material_Fora">#REF!</definedName>
    <definedName name="GRUPO_Ponto" localSheetId="0">#REF!</definedName>
    <definedName name="GRUPO_Ponto">#REF!</definedName>
    <definedName name="GRUPO_Servico" localSheetId="0">#REF!</definedName>
    <definedName name="GRUPO_Servico">#REF!</definedName>
    <definedName name="GRUPO_Servicos_Fora" localSheetId="0">#REF!</definedName>
    <definedName name="GRUPO_Servicos_Fora">#REF!</definedName>
    <definedName name="GRUPO_Veiculos" localSheetId="0">#REF!</definedName>
    <definedName name="GRUPO_Veiculos">#REF!</definedName>
    <definedName name="IMPRESSÃO" localSheetId="0">#REF!</definedName>
    <definedName name="IMPRESSÃO">#REF!</definedName>
    <definedName name="IMPRESSÃO_00" localSheetId="0">#REF!</definedName>
    <definedName name="IMPRESSÃO_00">#REF!</definedName>
    <definedName name="k" localSheetId="0">#REF!</definedName>
    <definedName name="k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ecos" localSheetId="0">#REF!</definedName>
    <definedName name="Precos">#REF!</definedName>
    <definedName name="Precos_Descontos" localSheetId="0">#REF!</definedName>
    <definedName name="Precos_Descontos">#REF!</definedName>
    <definedName name="Precos_Grupos" localSheetId="0">#REF!</definedName>
    <definedName name="Precos_Grupos">#REF!</definedName>
    <definedName name="_xlnm.Print_Titles" localSheetId="2">'1 - Capa'!$2:$9</definedName>
    <definedName name="_xlnm.Print_Titles" localSheetId="11">'10 - Empresas'!$2:$10</definedName>
    <definedName name="_xlnm.Print_Titles" localSheetId="12">'11 - Internet'!$2:$10</definedName>
    <definedName name="_xlnm.Print_Titles" localSheetId="13">'12 - Banco de Preços'!$2:$10</definedName>
    <definedName name="_xlnm.Print_Titles" localSheetId="14">'13 - Cotações CT ARP SF'!$2:$10</definedName>
    <definedName name="_xlnm.Print_Titles" localSheetId="15">'14 - Não apresentaram'!$2:$10</definedName>
    <definedName name="_xlnm.Print_Titles" localSheetId="16">'15 - E-mails enviados'!$2:$10</definedName>
    <definedName name="_xlnm.Print_Titles" localSheetId="3">'2 - Orçamentária-SD'!$2:$10</definedName>
    <definedName name="_xlnm.Print_Titles" localSheetId="5">'3 - Composições-SD'!$2:$10</definedName>
    <definedName name="_xlnm.Print_Titles" localSheetId="4">'4 - Orçamentária-CD'!$2:$10</definedName>
    <definedName name="_xlnm.Print_Titles" localSheetId="6">'5 - Composições-CD'!$2:$10</definedName>
    <definedName name="_xlnm.Print_Titles" localSheetId="7">'6 - BDI'!$2:$10</definedName>
    <definedName name="_xlnm.Print_Titles" localSheetId="8">'7 - Curvas ABC'!$2:$10</definedName>
    <definedName name="_xlnm.Print_Titles" localSheetId="9">'8 - Planilhas Auxiliares'!$2:$10</definedName>
    <definedName name="_xlnm.Print_Titles" localSheetId="10">'9 - Tabelas'!$2:$10</definedName>
    <definedName name="_xlnm.Print_Titles" localSheetId="0">'Orçamentária-TR'!$1:$5</definedName>
    <definedName name="Versao_Contrato" localSheetId="0">#REF!</definedName>
    <definedName name="Versao_Contrato">#REF!</definedName>
    <definedName name="Z_02E7A709_3F6B_48BE_8023_3D509F99F7FF_.wvu.FilterData" localSheetId="0" hidden="1">'Orçamentária-TR'!$B$5:$O$680</definedName>
    <definedName name="Z_03D74646_1150_480F_8BE1_213AA4C289CB_.wvu.FilterData" localSheetId="0" hidden="1">'Orçamentária-TR'!$B$5:$O$680</definedName>
    <definedName name="Z_0C4D640E_B9E1_4EAB_B3AB_89C41AF98082_.wvu.FilterData" localSheetId="0" hidden="1">'Orçamentária-TR'!$B$5:$O$680</definedName>
    <definedName name="Z_103B4532_830F_4D40_B519_2B5D82E8D0DF_.wvu.FilterData" localSheetId="0" hidden="1">'Orçamentária-TR'!$B$5:$O$680</definedName>
    <definedName name="Z_1233DEA2_5E57_472E_9026_2D59B49EDE23_.wvu.FilterData" localSheetId="0" hidden="1">'Orçamentária-TR'!$B$5:$O$680</definedName>
    <definedName name="Z_1400149A_252B_4AD1_9AE2_5793AA4A27D2_.wvu.Cols" localSheetId="0" hidden="1">'Orçamentária-TR'!$K:$O</definedName>
    <definedName name="Z_1400149A_252B_4AD1_9AE2_5793AA4A27D2_.wvu.FilterData" localSheetId="0" hidden="1">'Orçamentária-TR'!$B$5:$O$680</definedName>
    <definedName name="Z_1400149A_252B_4AD1_9AE2_5793AA4A27D2_.wvu.PrintArea" localSheetId="0" hidden="1">'Orçamentária-TR'!$B$1:$O$680</definedName>
    <definedName name="Z_1400149A_252B_4AD1_9AE2_5793AA4A27D2_.wvu.PrintTitles" localSheetId="0" hidden="1">'Orçamentária-TR'!$1:$5</definedName>
    <definedName name="Z_14F9A249_D491_44EF_A492_73D0B2E0EC1C_.wvu.FilterData" localSheetId="0" hidden="1">'Orçamentária-TR'!$B$5:$O$680</definedName>
    <definedName name="Z_1508C91F_7BBA_4B6E_9412_AC0099CC7C64_.wvu.FilterData" localSheetId="0" hidden="1">'Orçamentária-TR'!$B$5:$O$680</definedName>
    <definedName name="Z_184E0B6D_FF37_4CBD_88A9_6BFB3CA3186B_.wvu.FilterData" localSheetId="0" hidden="1">'Orçamentária-TR'!$B$5:$O$680</definedName>
    <definedName name="Z_184E0B6D_FF37_4CBD_88A9_6BFB3CA3186B_.wvu.PrintArea" localSheetId="0" hidden="1">'Orçamentária-TR'!$B$1:$O$680</definedName>
    <definedName name="Z_184E0B6D_FF37_4CBD_88A9_6BFB3CA3186B_.wvu.PrintTitles" localSheetId="0" hidden="1">'Orçamentária-TR'!$1:$5</definedName>
    <definedName name="Z_1F5F3FF6_134E_4BE3_931A_86A140230F01_.wvu.FilterData" localSheetId="0" hidden="1">'Orçamentária-TR'!$B$5:$O$680</definedName>
    <definedName name="Z_2108BB79_D2A4_494D_963C_F8471D86F0B2_.wvu.FilterData" localSheetId="0" hidden="1">'Orçamentária-TR'!$B$5:$O$680</definedName>
    <definedName name="Z_256828BB_3827_445A_A407_FFF15876225E_.wvu.FilterData" localSheetId="0" hidden="1">'Orçamentária-TR'!$B$5:$O$680</definedName>
    <definedName name="Z_260D23EF_A247_4C84_BDC8_F18F22091ADE_.wvu.FilterData" localSheetId="0" hidden="1">'Orçamentária-TR'!$B$5:$O$680</definedName>
    <definedName name="Z_2C8BFB8C_30B5_4612_979A_9A4837B7A4BD_.wvu.FilterData" localSheetId="0" hidden="1">'Orçamentária-TR'!$B$5:$O$680</definedName>
    <definedName name="Z_388EA09C_8141_4800_8A1E_E051726ADA8F_.wvu.FilterData" localSheetId="0" hidden="1">'Orçamentária-TR'!$B$5:$O$680</definedName>
    <definedName name="Z_388EA09C_8141_4800_8A1E_E051726ADA8F_.wvu.PrintArea" localSheetId="0" hidden="1">'Orçamentária-TR'!$B$1:$O$680</definedName>
    <definedName name="Z_388EA09C_8141_4800_8A1E_E051726ADA8F_.wvu.PrintTitles" localSheetId="0" hidden="1">'Orçamentária-TR'!$1:$5</definedName>
    <definedName name="Z_388EA09C_8141_4800_8A1E_E051726ADA8F_.wvu.Rows" localSheetId="0" hidden="1">'Orçamentária-TR'!#REF!</definedName>
    <definedName name="Z_3EE29867_432A_4BA3_89E1_F341CEBBAC88_.wvu.FilterData" localSheetId="0" hidden="1">'Orçamentária-TR'!$B$5:$O$680</definedName>
    <definedName name="Z_3EE29867_432A_4BA3_89E1_F341CEBBAC88_.wvu.PrintArea" localSheetId="0" hidden="1">'Orçamentária-TR'!$B$1:$O$680</definedName>
    <definedName name="Z_3EE29867_432A_4BA3_89E1_F341CEBBAC88_.wvu.PrintTitles" localSheetId="0" hidden="1">'Orçamentária-TR'!$1:$5</definedName>
    <definedName name="Z_3EE29867_432A_4BA3_89E1_F341CEBBAC88_.wvu.Rows" localSheetId="0" hidden="1">'Orçamentária-TR'!#REF!</definedName>
    <definedName name="Z_40337AE9_1607_448E_8742_24D71D4DB741_.wvu.FilterData" localSheetId="0" hidden="1">'Orçamentária-TR'!$B$5:$O$680</definedName>
    <definedName name="Z_4061C7FA_8486_49E5_B176_FAB0D844CA38_.wvu.FilterData" localSheetId="0" hidden="1">'Orçamentária-TR'!$B$5:$O$680</definedName>
    <definedName name="Z_4084C220_ED62_4400_8E87_B7B0B92D4EE3_.wvu.FilterData" localSheetId="0" hidden="1">'Orçamentária-TR'!$B$5:$O$680</definedName>
    <definedName name="Z_4BAF66BB_2070_4530_A84F_5AB8CB3CEDE8_.wvu.FilterData" localSheetId="0" hidden="1">'Orçamentária-TR'!$B$5:$O$680</definedName>
    <definedName name="Z_52D8B9C2_62A7_4109_9BE6_713DAADD942D_.wvu.FilterData" localSheetId="0" hidden="1">'Orçamentária-TR'!$B$5:$O$680</definedName>
    <definedName name="Z_52D8B9C2_62A7_4109_9BE6_713DAADD942D_.wvu.PrintArea" localSheetId="0" hidden="1">'Orçamentária-TR'!$B$1:$O$680</definedName>
    <definedName name="Z_52D8B9C2_62A7_4109_9BE6_713DAADD942D_.wvu.PrintTitles" localSheetId="0" hidden="1">'Orçamentária-TR'!$1:$5</definedName>
    <definedName name="Z_5487A251_C3E7_4145_9020_3D739357716C_.wvu.FilterData" localSheetId="0" hidden="1">'Orçamentária-TR'!$B$5:$O$680</definedName>
    <definedName name="Z_5C3F6C56_B73A_43E0_8278_7B62637D5522_.wvu.FilterData" localSheetId="0" hidden="1">'Orçamentária-TR'!$B$5:$O$680</definedName>
    <definedName name="Z_5DE6B415_5844_48EC_B314_C77EFAB69571_.wvu.FilterData" localSheetId="0" hidden="1">'Orçamentária-TR'!$B$5:$O$680</definedName>
    <definedName name="Z_621F33E6_5212_4A57_AD9D_BA86A737D9AF_.wvu.FilterData" localSheetId="0" hidden="1">'Orçamentária-TR'!$B$5:$O$680</definedName>
    <definedName name="Z_68AFDCF1_6306_4C31_A6DA_54D6FBA0C05D_.wvu.FilterData" localSheetId="0" hidden="1">'Orçamentária-TR'!$B$5:$O$680</definedName>
    <definedName name="Z_72DD8278_BC38_4AE5_B76C_EBE79FD72AF0_.wvu.FilterData" localSheetId="0" hidden="1">'Orçamentária-TR'!$B$5:$O$680</definedName>
    <definedName name="Z_761D86DB_5332_4CB4_A4C9_10A4F0C968CD_.wvu.FilterData" localSheetId="0" hidden="1">'Orçamentária-TR'!$B$5:$O$680</definedName>
    <definedName name="Z_84004490_2C0A_437D_83F9_83F396B1FCD6_.wvu.FilterData" localSheetId="0" hidden="1">'Orçamentária-TR'!$B$5:$O$680</definedName>
    <definedName name="Z_8404D714_1416_441F_BC2A_86C3BA0ED4A7_.wvu.FilterData" localSheetId="0" hidden="1">'Orçamentária-TR'!$B$5:$O$680</definedName>
    <definedName name="Z_8490C688_227D_4807_B48A_E99B98AA4ABA_.wvu.FilterData" localSheetId="0" hidden="1">'Orçamentária-TR'!$B$5:$O$680</definedName>
    <definedName name="Z_9226CEA5_2DEB_4F09_8A9E_201671FE3996_.wvu.FilterData" localSheetId="0" hidden="1">'Orçamentária-TR'!$B$5:$O$680</definedName>
    <definedName name="Z_9872962C_537A_42AF_9FC2_C758CA32B49A_.wvu.FilterData" localSheetId="0" hidden="1">'Orçamentária-TR'!$B$5:$O$680</definedName>
    <definedName name="Z_9D9D890B_7CAD_43FA_8B37_40B7CE51D7BB_.wvu.FilterData" localSheetId="0" hidden="1">'Orçamentária-TR'!$B$5:$O$680</definedName>
    <definedName name="Z_B236A6BF_71D4_4CD9_BBD0_698BCEA023CF_.wvu.FilterData" localSheetId="0" hidden="1">'Orçamentária-TR'!$B$5:$O$680</definedName>
    <definedName name="Z_BC95D367_E5F9_4D7F_9E29_86A33F32AAFF_.wvu.FilterData" localSheetId="0" hidden="1">'Orçamentária-TR'!$B$5:$O$680</definedName>
    <definedName name="Z_C3F45743_DBDA_4241_B0B6_5E88345390B5_.wvu.FilterData" localSheetId="0" hidden="1">'Orçamentária-TR'!$B$5:$O$680</definedName>
    <definedName name="Z_CA8CD684_5813_4814_9596_BC74CCC6F648_.wvu.FilterData" localSheetId="0" hidden="1">'Orçamentária-TR'!$B$5:$O$680</definedName>
    <definedName name="Z_D7B7D9EE_4074_4FED_9A68_56C7886D5723_.wvu.FilterData" localSheetId="0" hidden="1">'Orçamentária-TR'!$B$5:$O$680</definedName>
    <definedName name="Z_D80CD39D_2818_4F11_B510_562775715C69_.wvu.FilterData" localSheetId="0" hidden="1">'Orçamentária-TR'!$B$5:$O$680</definedName>
    <definedName name="Z_D80CD39D_2818_4F11_B510_562775715C69_.wvu.PrintArea" localSheetId="0" hidden="1">'Orçamentária-TR'!$B$1:$O$680</definedName>
    <definedName name="Z_D80CD39D_2818_4F11_B510_562775715C69_.wvu.PrintTitles" localSheetId="0" hidden="1">'Orçamentária-TR'!$1:$5</definedName>
    <definedName name="Z_D8BDBFFF_4E63_42E8_AF66_3A4A5922F3A9_.wvu.Cols" localSheetId="0" hidden="1">'Orçamentária-TR'!$K:$O</definedName>
    <definedName name="Z_D8BDBFFF_4E63_42E8_AF66_3A4A5922F3A9_.wvu.FilterData" localSheetId="0" hidden="1">'Orçamentária-TR'!$B$5:$O$680</definedName>
    <definedName name="Z_D8BDBFFF_4E63_42E8_AF66_3A4A5922F3A9_.wvu.PrintArea" localSheetId="0" hidden="1">'Orçamentária-TR'!$B$1:$O$680</definedName>
    <definedName name="Z_D8BDBFFF_4E63_42E8_AF66_3A4A5922F3A9_.wvu.PrintTitles" localSheetId="0" hidden="1">'Orçamentária-TR'!$1:$5</definedName>
    <definedName name="Z_DE3D750A_1352_4B72_B5EF_6B3CF0400C00_.wvu.FilterData" localSheetId="0" hidden="1">'Orçamentária-TR'!$B$5:$O$680</definedName>
    <definedName name="Z_E3F441FA_50DE_409F_B5A8_8880F3E748EB_.wvu.FilterData" localSheetId="0" hidden="1">'Orçamentária-TR'!$B$5:$O$680</definedName>
    <definedName name="Z_FBE20D2A_04F9_4378_A6DA_2D4796F29D79_.wvu.FilterData" localSheetId="0" hidden="1">'Orçamentária-TR'!$B$5:$O$680</definedName>
    <definedName name="Z_FD1CBB54_9774_4703_A628_1ECC0683BA70_.wvu.FilterData" localSheetId="0" hidden="1">'Orçamentária-TR'!$B$5:$O$680</definedName>
    <definedName name="Z_FDEEEDF6_B9AE_4B52_86A1_B09EE771BE76_.wvu.FilterData" localSheetId="0" hidden="1">'Orçamentária-TR'!$B$5:$O$680</definedName>
    <definedName name="Z_FEBB4EFB_B059_486C_9FE0_A3F428AFE568_.wvu.FilterData" localSheetId="0" hidden="1">'Orçamentária-TR'!$B$5:$O$680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2" i="35" l="1"/>
  <c r="H654" i="35"/>
  <c r="H665" i="35"/>
  <c r="A1" i="9"/>
  <c r="K515" i="35"/>
  <c r="K514" i="35"/>
  <c r="K513" i="35"/>
  <c r="K512" i="35"/>
  <c r="K511" i="35"/>
  <c r="K510" i="35"/>
  <c r="K509" i="35"/>
  <c r="K508" i="35"/>
  <c r="K507" i="35"/>
  <c r="K506" i="35"/>
  <c r="K505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409" i="35"/>
  <c r="K408" i="35"/>
  <c r="K407" i="35"/>
  <c r="K406" i="35"/>
  <c r="K405" i="35"/>
  <c r="K404" i="35"/>
  <c r="K403" i="35"/>
  <c r="K402" i="35"/>
  <c r="K401" i="35"/>
  <c r="K400" i="35"/>
  <c r="K399" i="35"/>
  <c r="K398" i="35"/>
  <c r="K397" i="35"/>
  <c r="K396" i="35"/>
  <c r="K395" i="35"/>
  <c r="K394" i="35"/>
  <c r="K393" i="35"/>
  <c r="K392" i="35"/>
  <c r="K391" i="35"/>
  <c r="K390" i="35"/>
  <c r="K389" i="35"/>
  <c r="K388" i="35"/>
  <c r="K387" i="35"/>
  <c r="K386" i="35"/>
  <c r="K385" i="35"/>
  <c r="K384" i="35"/>
  <c r="K383" i="35"/>
  <c r="K382" i="35"/>
  <c r="K381" i="35"/>
  <c r="K380" i="35"/>
  <c r="K379" i="35"/>
  <c r="K378" i="35"/>
  <c r="K377" i="35"/>
  <c r="K376" i="35"/>
  <c r="K375" i="35"/>
  <c r="K374" i="35"/>
  <c r="K373" i="35"/>
  <c r="K372" i="35"/>
  <c r="K371" i="35"/>
  <c r="K370" i="35"/>
  <c r="K369" i="35"/>
  <c r="K368" i="35"/>
  <c r="K367" i="35"/>
  <c r="K366" i="35"/>
  <c r="K365" i="35"/>
  <c r="K364" i="35"/>
  <c r="K363" i="35"/>
  <c r="K362" i="35"/>
  <c r="K361" i="35"/>
  <c r="K360" i="35"/>
  <c r="K359" i="35"/>
  <c r="K358" i="35"/>
  <c r="K357" i="35"/>
  <c r="K356" i="35"/>
  <c r="K355" i="35"/>
  <c r="K354" i="35"/>
  <c r="K353" i="35"/>
  <c r="K352" i="35"/>
  <c r="K351" i="35"/>
  <c r="K350" i="35"/>
  <c r="K349" i="35"/>
  <c r="K348" i="35"/>
  <c r="K347" i="35"/>
  <c r="K346" i="35"/>
  <c r="K345" i="35"/>
  <c r="K344" i="35"/>
  <c r="K343" i="35"/>
  <c r="K342" i="35"/>
  <c r="K341" i="35"/>
  <c r="K340" i="35"/>
  <c r="K339" i="35"/>
  <c r="K338" i="35"/>
  <c r="K337" i="35"/>
  <c r="K336" i="35"/>
  <c r="K335" i="35"/>
  <c r="K334" i="35"/>
  <c r="K333" i="35"/>
  <c r="K332" i="35"/>
  <c r="K331" i="35"/>
  <c r="K330" i="35"/>
  <c r="K329" i="35"/>
  <c r="K328" i="35"/>
  <c r="K327" i="35"/>
  <c r="K326" i="35"/>
  <c r="K325" i="35"/>
  <c r="K324" i="35"/>
  <c r="K323" i="35"/>
  <c r="K322" i="35"/>
  <c r="K321" i="35"/>
  <c r="K320" i="35"/>
  <c r="K319" i="35"/>
  <c r="K318" i="35"/>
  <c r="K317" i="35"/>
  <c r="K316" i="35"/>
  <c r="K315" i="35"/>
  <c r="K314" i="35"/>
  <c r="K313" i="35"/>
  <c r="K312" i="35"/>
  <c r="K311" i="35"/>
  <c r="K310" i="35"/>
  <c r="K309" i="35"/>
  <c r="K308" i="35"/>
  <c r="K307" i="35"/>
  <c r="K306" i="35"/>
  <c r="K305" i="35"/>
  <c r="K304" i="35"/>
  <c r="K303" i="35"/>
  <c r="K302" i="35"/>
  <c r="K301" i="35"/>
  <c r="K300" i="35"/>
  <c r="K299" i="35"/>
  <c r="K298" i="35"/>
  <c r="K297" i="35"/>
  <c r="K296" i="35"/>
  <c r="K295" i="35"/>
  <c r="K294" i="35"/>
  <c r="K293" i="35"/>
  <c r="K292" i="35"/>
  <c r="K291" i="35"/>
  <c r="K290" i="35"/>
  <c r="K289" i="35"/>
  <c r="K288" i="35"/>
  <c r="K287" i="35"/>
  <c r="K286" i="35"/>
  <c r="K285" i="35"/>
  <c r="K284" i="35"/>
  <c r="K283" i="35"/>
  <c r="K282" i="35"/>
  <c r="K281" i="35"/>
  <c r="K280" i="35"/>
  <c r="K279" i="35"/>
  <c r="K278" i="35"/>
  <c r="K277" i="35"/>
  <c r="K276" i="35"/>
  <c r="K275" i="35"/>
  <c r="K274" i="35"/>
  <c r="K273" i="35"/>
  <c r="K272" i="35"/>
  <c r="K271" i="35"/>
  <c r="K270" i="35"/>
  <c r="K269" i="35"/>
  <c r="K268" i="35"/>
  <c r="K267" i="35"/>
  <c r="K266" i="35"/>
  <c r="K265" i="35"/>
  <c r="K264" i="35"/>
  <c r="K263" i="35"/>
  <c r="K262" i="35"/>
  <c r="K261" i="35"/>
  <c r="K260" i="35"/>
  <c r="K259" i="35"/>
  <c r="K258" i="35"/>
  <c r="K257" i="35"/>
  <c r="K256" i="35"/>
  <c r="K255" i="35"/>
  <c r="K254" i="35"/>
  <c r="K253" i="35"/>
  <c r="K252" i="35"/>
  <c r="K251" i="35"/>
  <c r="K250" i="35"/>
  <c r="K249" i="35"/>
  <c r="K248" i="35"/>
  <c r="K247" i="35"/>
  <c r="K246" i="35"/>
  <c r="K245" i="35"/>
  <c r="K244" i="35"/>
  <c r="K243" i="35"/>
  <c r="K242" i="35"/>
  <c r="K241" i="35"/>
  <c r="K240" i="35"/>
  <c r="K239" i="35"/>
  <c r="K238" i="35"/>
  <c r="K237" i="35"/>
  <c r="K236" i="35"/>
  <c r="K235" i="35"/>
  <c r="K234" i="35"/>
  <c r="K233" i="35"/>
  <c r="K232" i="35"/>
  <c r="K231" i="35"/>
  <c r="K230" i="35"/>
  <c r="K229" i="35"/>
  <c r="K228" i="35"/>
  <c r="K227" i="35"/>
  <c r="K226" i="35"/>
  <c r="K225" i="35"/>
  <c r="K224" i="35"/>
  <c r="K223" i="35"/>
  <c r="K222" i="35"/>
  <c r="K221" i="35"/>
  <c r="K220" i="35"/>
  <c r="K219" i="35"/>
  <c r="K218" i="35"/>
  <c r="K217" i="35"/>
  <c r="K216" i="35"/>
  <c r="K215" i="35"/>
  <c r="K214" i="35"/>
  <c r="K213" i="35"/>
  <c r="K212" i="35"/>
  <c r="K211" i="35"/>
  <c r="K210" i="35"/>
  <c r="K209" i="35"/>
  <c r="K208" i="35"/>
  <c r="K207" i="35"/>
  <c r="K206" i="35"/>
  <c r="K205" i="35"/>
  <c r="K204" i="35"/>
  <c r="K203" i="35"/>
  <c r="K202" i="35"/>
  <c r="K201" i="35"/>
  <c r="K200" i="35"/>
  <c r="K199" i="35"/>
  <c r="K198" i="35"/>
  <c r="K197" i="35"/>
  <c r="K196" i="35"/>
  <c r="K195" i="35"/>
  <c r="K194" i="35"/>
  <c r="K193" i="35"/>
  <c r="K192" i="35"/>
  <c r="K191" i="35"/>
  <c r="K190" i="35"/>
  <c r="K189" i="35"/>
  <c r="K188" i="35"/>
  <c r="K187" i="35"/>
  <c r="K186" i="35"/>
  <c r="K185" i="35"/>
  <c r="K184" i="35"/>
  <c r="K183" i="35"/>
  <c r="K182" i="35"/>
  <c r="K181" i="35"/>
  <c r="K180" i="35"/>
  <c r="K179" i="35"/>
  <c r="K178" i="35"/>
  <c r="K177" i="35"/>
  <c r="K176" i="35"/>
  <c r="K175" i="35"/>
  <c r="K174" i="35"/>
  <c r="K173" i="35"/>
  <c r="K172" i="35"/>
  <c r="K171" i="35"/>
  <c r="K170" i="35"/>
  <c r="K169" i="35"/>
  <c r="K168" i="35"/>
  <c r="K167" i="35"/>
  <c r="K166" i="35"/>
  <c r="K165" i="35"/>
  <c r="K164" i="35"/>
  <c r="K163" i="35"/>
  <c r="K162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08" i="35"/>
  <c r="K107" i="35"/>
  <c r="K106" i="35"/>
  <c r="K105" i="35"/>
  <c r="K104" i="35"/>
  <c r="K103" i="35"/>
  <c r="K102" i="35"/>
  <c r="K101" i="35"/>
  <c r="K100" i="35"/>
  <c r="K99" i="35"/>
  <c r="K98" i="35"/>
  <c r="K97" i="35"/>
  <c r="K96" i="35"/>
  <c r="K95" i="35"/>
  <c r="K94" i="35"/>
  <c r="K93" i="35"/>
  <c r="K92" i="35"/>
  <c r="K91" i="35"/>
  <c r="K90" i="35"/>
  <c r="K89" i="35"/>
  <c r="K88" i="35"/>
  <c r="K87" i="35"/>
  <c r="K86" i="35"/>
  <c r="K85" i="35"/>
  <c r="K84" i="35"/>
  <c r="K83" i="35"/>
  <c r="K82" i="35"/>
  <c r="K81" i="35"/>
  <c r="K80" i="35"/>
  <c r="K79" i="35"/>
  <c r="K78" i="35"/>
  <c r="K77" i="35"/>
  <c r="K76" i="35"/>
  <c r="K75" i="35"/>
  <c r="K74" i="35"/>
  <c r="K73" i="35"/>
  <c r="K72" i="35"/>
  <c r="K71" i="35"/>
  <c r="K70" i="35"/>
  <c r="K69" i="35"/>
  <c r="K68" i="35"/>
  <c r="K67" i="35"/>
  <c r="K66" i="35"/>
  <c r="K65" i="35"/>
  <c r="K64" i="35"/>
  <c r="K63" i="35"/>
  <c r="K62" i="35"/>
  <c r="K61" i="35"/>
  <c r="K60" i="35"/>
  <c r="K59" i="35"/>
  <c r="K58" i="35"/>
  <c r="K57" i="35"/>
  <c r="K56" i="35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13" i="35"/>
  <c r="K10" i="35"/>
  <c r="B681" i="35" l="1"/>
  <c r="H680" i="35"/>
  <c r="H679" i="35"/>
  <c r="H678" i="35"/>
  <c r="H677" i="35"/>
  <c r="H676" i="35"/>
  <c r="H675" i="35"/>
  <c r="H674" i="35"/>
  <c r="H673" i="35"/>
  <c r="H672" i="35"/>
  <c r="H671" i="35"/>
  <c r="H670" i="35"/>
  <c r="H669" i="35"/>
  <c r="H668" i="35"/>
  <c r="H667" i="35"/>
  <c r="H666" i="35"/>
  <c r="H664" i="35"/>
  <c r="H663" i="35"/>
  <c r="H661" i="35"/>
  <c r="H660" i="35"/>
  <c r="H659" i="35"/>
  <c r="H658" i="35"/>
  <c r="H657" i="35"/>
  <c r="H656" i="35"/>
  <c r="H655" i="35"/>
  <c r="H653" i="35"/>
  <c r="H652" i="35"/>
  <c r="H651" i="35"/>
  <c r="H650" i="35"/>
  <c r="H649" i="35"/>
  <c r="H648" i="35"/>
  <c r="H647" i="35"/>
  <c r="H646" i="35"/>
  <c r="H645" i="35"/>
  <c r="H644" i="35"/>
  <c r="H643" i="35"/>
  <c r="H642" i="35"/>
  <c r="H641" i="35"/>
  <c r="H640" i="35"/>
  <c r="H639" i="35"/>
  <c r="H638" i="35"/>
  <c r="H637" i="35"/>
  <c r="H636" i="35"/>
  <c r="H635" i="35"/>
  <c r="H634" i="35"/>
  <c r="H633" i="35"/>
  <c r="H632" i="35"/>
  <c r="H631" i="35"/>
  <c r="H630" i="35"/>
  <c r="H629" i="35"/>
  <c r="H628" i="35"/>
  <c r="H627" i="35"/>
  <c r="H626" i="35"/>
  <c r="H625" i="35"/>
  <c r="H624" i="35"/>
  <c r="H623" i="35"/>
  <c r="H622" i="35"/>
  <c r="H621" i="35"/>
  <c r="H620" i="35"/>
  <c r="H619" i="35"/>
  <c r="H618" i="35"/>
  <c r="H617" i="35"/>
  <c r="H616" i="35"/>
  <c r="H615" i="35"/>
  <c r="H614" i="35"/>
  <c r="H613" i="35"/>
  <c r="H612" i="35"/>
  <c r="H611" i="35"/>
  <c r="H610" i="35"/>
  <c r="H609" i="35"/>
  <c r="H608" i="35"/>
  <c r="H607" i="35"/>
  <c r="H606" i="35"/>
  <c r="H605" i="35"/>
  <c r="H604" i="35"/>
  <c r="H603" i="35"/>
  <c r="H602" i="35"/>
  <c r="H601" i="35"/>
  <c r="H600" i="35"/>
  <c r="H599" i="35"/>
  <c r="H598" i="35"/>
  <c r="H597" i="35"/>
  <c r="H596" i="35"/>
  <c r="H595" i="35"/>
  <c r="H594" i="35"/>
  <c r="H593" i="35"/>
  <c r="H592" i="35"/>
  <c r="H591" i="35"/>
  <c r="H590" i="35"/>
  <c r="H589" i="35"/>
  <c r="H588" i="35"/>
  <c r="H587" i="35"/>
  <c r="H586" i="35"/>
  <c r="H585" i="35"/>
  <c r="H584" i="35"/>
  <c r="H583" i="35"/>
  <c r="H582" i="35"/>
  <c r="H581" i="35"/>
  <c r="H580" i="35"/>
  <c r="H579" i="35"/>
  <c r="H578" i="35"/>
  <c r="H577" i="35"/>
  <c r="H576" i="35"/>
  <c r="H575" i="35"/>
  <c r="H574" i="35"/>
  <c r="H573" i="35"/>
  <c r="H572" i="35"/>
  <c r="H571" i="35"/>
  <c r="H570" i="35"/>
  <c r="H569" i="35"/>
  <c r="H568" i="35"/>
  <c r="H567" i="35"/>
  <c r="H566" i="35"/>
  <c r="H565" i="35"/>
  <c r="H564" i="35"/>
  <c r="H563" i="35"/>
  <c r="H562" i="35"/>
  <c r="H561" i="35"/>
  <c r="H560" i="35"/>
  <c r="H559" i="35"/>
  <c r="H558" i="35"/>
  <c r="H557" i="35"/>
  <c r="H556" i="35"/>
  <c r="H555" i="35"/>
  <c r="H554" i="35"/>
  <c r="H553" i="35"/>
  <c r="H552" i="35"/>
  <c r="H551" i="35"/>
  <c r="H550" i="35"/>
  <c r="H549" i="35"/>
  <c r="H548" i="35"/>
  <c r="H547" i="35"/>
  <c r="H546" i="35"/>
  <c r="H545" i="35"/>
  <c r="H544" i="35"/>
  <c r="H543" i="35"/>
  <c r="H542" i="35"/>
  <c r="H541" i="35"/>
  <c r="H540" i="35"/>
  <c r="H539" i="35"/>
  <c r="H538" i="35"/>
  <c r="H537" i="35"/>
  <c r="H536" i="35"/>
  <c r="H535" i="35"/>
  <c r="H534" i="35"/>
  <c r="H533" i="35"/>
  <c r="H532" i="35"/>
  <c r="H531" i="35"/>
  <c r="H530" i="35"/>
  <c r="H529" i="35"/>
  <c r="H528" i="35"/>
  <c r="H527" i="35"/>
  <c r="H526" i="35"/>
  <c r="H525" i="35"/>
  <c r="H524" i="35"/>
  <c r="H523" i="35"/>
  <c r="H522" i="35"/>
  <c r="H521" i="35"/>
  <c r="H520" i="35"/>
  <c r="H519" i="35"/>
  <c r="H518" i="35"/>
  <c r="H517" i="35"/>
  <c r="H38" i="35"/>
  <c r="A25" i="19" l="1"/>
  <c r="B40" i="33"/>
  <c r="B40" i="32"/>
  <c r="B40" i="31"/>
  <c r="B40" i="30"/>
  <c r="B40" i="29"/>
  <c r="B40" i="28"/>
  <c r="B40" i="27"/>
  <c r="B40" i="26"/>
  <c r="B40" i="25"/>
  <c r="B40" i="24"/>
  <c r="B40" i="23"/>
  <c r="B40" i="22"/>
  <c r="B40" i="21"/>
  <c r="B40" i="20"/>
  <c r="B40" i="19"/>
  <c r="B17" i="9"/>
  <c r="G17" i="9"/>
  <c r="J288" i="35" l="1"/>
  <c r="N288" i="35"/>
  <c r="O288" i="35" s="1"/>
  <c r="J242" i="35" l="1"/>
  <c r="N242" i="35"/>
  <c r="O242" i="35" s="1"/>
  <c r="N157" i="35"/>
  <c r="O157" i="35" s="1"/>
  <c r="J157" i="35"/>
  <c r="J420" i="35"/>
  <c r="N420" i="35"/>
  <c r="O420" i="35" s="1"/>
  <c r="N188" i="35"/>
  <c r="O188" i="35" s="1"/>
  <c r="J188" i="35"/>
  <c r="N22" i="35"/>
  <c r="O22" i="35" s="1"/>
  <c r="J22" i="35"/>
  <c r="N225" i="35"/>
  <c r="O225" i="35" s="1"/>
  <c r="J225" i="35"/>
  <c r="N222" i="35"/>
  <c r="O222" i="35" s="1"/>
  <c r="J222" i="35"/>
  <c r="J166" i="35"/>
  <c r="N166" i="35"/>
  <c r="O166" i="35" s="1"/>
  <c r="J134" i="35"/>
  <c r="N134" i="35"/>
  <c r="O134" i="35" s="1"/>
  <c r="J310" i="35"/>
  <c r="N310" i="35"/>
  <c r="O310" i="35" s="1"/>
  <c r="N145" i="35"/>
  <c r="O145" i="35" s="1"/>
  <c r="J145" i="35"/>
  <c r="J187" i="35"/>
  <c r="N187" i="35"/>
  <c r="O187" i="35" s="1"/>
  <c r="N418" i="35"/>
  <c r="O418" i="35" s="1"/>
  <c r="J418" i="35"/>
  <c r="J80" i="35"/>
  <c r="N80" i="35"/>
  <c r="O80" i="35" s="1"/>
  <c r="J508" i="35"/>
  <c r="N508" i="35"/>
  <c r="O508" i="35" s="1"/>
  <c r="J58" i="35"/>
  <c r="N58" i="35"/>
  <c r="O58" i="35" s="1"/>
  <c r="N204" i="35"/>
  <c r="O204" i="35" s="1"/>
  <c r="J204" i="35"/>
  <c r="N108" i="35"/>
  <c r="O108" i="35" s="1"/>
  <c r="J108" i="35"/>
  <c r="J72" i="35"/>
  <c r="N72" i="35"/>
  <c r="O72" i="35" s="1"/>
  <c r="J105" i="35"/>
  <c r="N105" i="35"/>
  <c r="O105" i="35" s="1"/>
  <c r="N290" i="35"/>
  <c r="O290" i="35" s="1"/>
  <c r="J290" i="35"/>
  <c r="N488" i="35"/>
  <c r="O488" i="35" s="1"/>
  <c r="J488" i="35"/>
  <c r="J146" i="35"/>
  <c r="N146" i="35"/>
  <c r="O146" i="35" s="1"/>
  <c r="N454" i="35"/>
  <c r="O454" i="35" s="1"/>
  <c r="J454" i="35"/>
  <c r="J412" i="35"/>
  <c r="N412" i="35"/>
  <c r="O412" i="35" s="1"/>
  <c r="N173" i="35"/>
  <c r="O173" i="35" s="1"/>
  <c r="J173" i="35"/>
  <c r="N246" i="35"/>
  <c r="O246" i="35" s="1"/>
  <c r="J246" i="35"/>
  <c r="J42" i="35"/>
  <c r="N42" i="35"/>
  <c r="O42" i="35" s="1"/>
  <c r="J491" i="35"/>
  <c r="N491" i="35"/>
  <c r="O491" i="35" s="1"/>
  <c r="N301" i="35"/>
  <c r="O301" i="35" s="1"/>
  <c r="J301" i="35"/>
  <c r="N265" i="35"/>
  <c r="O265" i="35" s="1"/>
  <c r="J265" i="35"/>
  <c r="N283" i="35"/>
  <c r="O283" i="35" s="1"/>
  <c r="J283" i="35"/>
  <c r="N295" i="35"/>
  <c r="O295" i="35" s="1"/>
  <c r="J295" i="35"/>
  <c r="J338" i="35"/>
  <c r="N338" i="35"/>
  <c r="O338" i="35" s="1"/>
  <c r="N51" i="35"/>
  <c r="O51" i="35" s="1"/>
  <c r="J51" i="35"/>
  <c r="N17" i="35"/>
  <c r="O17" i="35" s="1"/>
  <c r="J17" i="35"/>
  <c r="N26" i="35"/>
  <c r="O26" i="35" s="1"/>
  <c r="J26" i="35"/>
  <c r="J79" i="35"/>
  <c r="N79" i="35"/>
  <c r="O79" i="35" s="1"/>
  <c r="J419" i="35"/>
  <c r="N419" i="35"/>
  <c r="O419" i="35" s="1"/>
  <c r="N274" i="35"/>
  <c r="O274" i="35" s="1"/>
  <c r="J274" i="35"/>
  <c r="N149" i="35"/>
  <c r="O149" i="35" s="1"/>
  <c r="J149" i="35"/>
  <c r="N159" i="35"/>
  <c r="O159" i="35" s="1"/>
  <c r="J159" i="35"/>
  <c r="N489" i="35"/>
  <c r="O489" i="35" s="1"/>
  <c r="J489" i="35"/>
  <c r="J189" i="35"/>
  <c r="N189" i="35"/>
  <c r="O189" i="35" s="1"/>
  <c r="N447" i="35"/>
  <c r="O447" i="35" s="1"/>
  <c r="J447" i="35"/>
  <c r="J78" i="35"/>
  <c r="N78" i="35"/>
  <c r="O78" i="35" s="1"/>
  <c r="J45" i="35"/>
  <c r="N45" i="35"/>
  <c r="O45" i="35" s="1"/>
  <c r="J232" i="35"/>
  <c r="N232" i="35"/>
  <c r="O232" i="35" s="1"/>
  <c r="N121" i="35"/>
  <c r="O121" i="35" s="1"/>
  <c r="J121" i="35"/>
  <c r="N24" i="35"/>
  <c r="O24" i="35" s="1"/>
  <c r="J24" i="35"/>
  <c r="J362" i="35"/>
  <c r="N362" i="35"/>
  <c r="O362" i="35" s="1"/>
  <c r="N316" i="35"/>
  <c r="O316" i="35" s="1"/>
  <c r="J316" i="35"/>
  <c r="N132" i="35"/>
  <c r="O132" i="35" s="1"/>
  <c r="J132" i="35"/>
  <c r="N194" i="35"/>
  <c r="O194" i="35" s="1"/>
  <c r="J194" i="35"/>
  <c r="N501" i="35"/>
  <c r="O501" i="35" s="1"/>
  <c r="J501" i="35"/>
  <c r="N127" i="35"/>
  <c r="O127" i="35" s="1"/>
  <c r="J127" i="35"/>
  <c r="J424" i="35"/>
  <c r="N424" i="35"/>
  <c r="O424" i="35" s="1"/>
  <c r="N264" i="35"/>
  <c r="O264" i="35" s="1"/>
  <c r="J264" i="35"/>
  <c r="N249" i="35"/>
  <c r="O249" i="35" s="1"/>
  <c r="J249" i="35"/>
  <c r="N453" i="35"/>
  <c r="O453" i="35" s="1"/>
  <c r="J453" i="35"/>
  <c r="N244" i="35"/>
  <c r="O244" i="35" s="1"/>
  <c r="J244" i="35"/>
  <c r="N128" i="35"/>
  <c r="O128" i="35" s="1"/>
  <c r="J128" i="35"/>
  <c r="J175" i="35"/>
  <c r="N175" i="35"/>
  <c r="O175" i="35" s="1"/>
  <c r="J154" i="35"/>
  <c r="N154" i="35"/>
  <c r="O154" i="35" s="1"/>
  <c r="J217" i="35"/>
  <c r="N217" i="35"/>
  <c r="O217" i="35" s="1"/>
  <c r="J90" i="35"/>
  <c r="N90" i="35"/>
  <c r="O90" i="35" s="1"/>
  <c r="J395" i="35"/>
  <c r="N395" i="35"/>
  <c r="O395" i="35" s="1"/>
  <c r="N510" i="35"/>
  <c r="O510" i="35" s="1"/>
  <c r="J510" i="35"/>
  <c r="J162" i="35"/>
  <c r="N162" i="35"/>
  <c r="O162" i="35" s="1"/>
  <c r="N469" i="35"/>
  <c r="O469" i="35" s="1"/>
  <c r="J469" i="35"/>
  <c r="J468" i="35"/>
  <c r="N468" i="35"/>
  <c r="O468" i="35" s="1"/>
  <c r="N313" i="35"/>
  <c r="O313" i="35" s="1"/>
  <c r="J313" i="35"/>
  <c r="J215" i="35"/>
  <c r="N215" i="35"/>
  <c r="O215" i="35" s="1"/>
  <c r="J201" i="35"/>
  <c r="N201" i="35"/>
  <c r="O201" i="35" s="1"/>
  <c r="J19" i="35"/>
  <c r="N19" i="35"/>
  <c r="O19" i="35" s="1"/>
  <c r="N250" i="35"/>
  <c r="O250" i="35" s="1"/>
  <c r="J250" i="35"/>
  <c r="J502" i="35"/>
  <c r="N502" i="35"/>
  <c r="O502" i="35" s="1"/>
  <c r="J475" i="35"/>
  <c r="N475" i="35"/>
  <c r="O475" i="35" s="1"/>
  <c r="N306" i="35"/>
  <c r="O306" i="35" s="1"/>
  <c r="J306" i="35"/>
  <c r="J114" i="35"/>
  <c r="N114" i="35"/>
  <c r="O114" i="35" s="1"/>
  <c r="N171" i="35"/>
  <c r="O171" i="35" s="1"/>
  <c r="J171" i="35"/>
  <c r="N172" i="35"/>
  <c r="O172" i="35" s="1"/>
  <c r="J172" i="35"/>
  <c r="N430" i="35"/>
  <c r="O430" i="35" s="1"/>
  <c r="J430" i="35"/>
  <c r="J436" i="35"/>
  <c r="N436" i="35"/>
  <c r="O436" i="35" s="1"/>
  <c r="N493" i="35"/>
  <c r="O493" i="35" s="1"/>
  <c r="J493" i="35"/>
  <c r="N48" i="35"/>
  <c r="O48" i="35" s="1"/>
  <c r="J48" i="35"/>
  <c r="J104" i="35"/>
  <c r="N104" i="35"/>
  <c r="O104" i="35" s="1"/>
  <c r="J99" i="35"/>
  <c r="N99" i="35"/>
  <c r="O99" i="35" s="1"/>
  <c r="J174" i="35"/>
  <c r="N174" i="35"/>
  <c r="O174" i="35" s="1"/>
  <c r="N257" i="35"/>
  <c r="O257" i="35" s="1"/>
  <c r="J257" i="35"/>
  <c r="N402" i="35"/>
  <c r="O402" i="35" s="1"/>
  <c r="J402" i="35"/>
  <c r="N303" i="35"/>
  <c r="O303" i="35" s="1"/>
  <c r="J303" i="35"/>
  <c r="J499" i="35"/>
  <c r="N499" i="35"/>
  <c r="O499" i="35" s="1"/>
  <c r="N65" i="35"/>
  <c r="O65" i="35" s="1"/>
  <c r="J65" i="35"/>
  <c r="J60" i="35"/>
  <c r="N60" i="35"/>
  <c r="O60" i="35" s="1"/>
  <c r="J366" i="35"/>
  <c r="N366" i="35"/>
  <c r="O366" i="35" s="1"/>
  <c r="N443" i="35"/>
  <c r="O443" i="35" s="1"/>
  <c r="J443" i="35"/>
  <c r="N369" i="35"/>
  <c r="O369" i="35" s="1"/>
  <c r="J369" i="35"/>
  <c r="N262" i="35"/>
  <c r="O262" i="35" s="1"/>
  <c r="J262" i="35"/>
  <c r="N167" i="35"/>
  <c r="O167" i="35" s="1"/>
  <c r="J167" i="35"/>
  <c r="N229" i="35"/>
  <c r="O229" i="35" s="1"/>
  <c r="J229" i="35"/>
  <c r="J408" i="35"/>
  <c r="N408" i="35"/>
  <c r="O408" i="35" s="1"/>
  <c r="N281" i="35"/>
  <c r="O281" i="35" s="1"/>
  <c r="J281" i="35"/>
  <c r="N291" i="35"/>
  <c r="O291" i="35" s="1"/>
  <c r="J291" i="35"/>
  <c r="N289" i="35"/>
  <c r="O289" i="35" s="1"/>
  <c r="J289" i="35"/>
  <c r="N486" i="35"/>
  <c r="O486" i="35" s="1"/>
  <c r="J486" i="35"/>
  <c r="J342" i="35"/>
  <c r="N342" i="35"/>
  <c r="O342" i="35" s="1"/>
  <c r="N164" i="35"/>
  <c r="O164" i="35" s="1"/>
  <c r="J164" i="35"/>
  <c r="J216" i="35"/>
  <c r="N216" i="35"/>
  <c r="O216" i="35" s="1"/>
  <c r="J184" i="35"/>
  <c r="N184" i="35"/>
  <c r="O184" i="35" s="1"/>
  <c r="J49" i="35"/>
  <c r="N49" i="35"/>
  <c r="O49" i="35" s="1"/>
  <c r="N451" i="35"/>
  <c r="O451" i="35" s="1"/>
  <c r="J451" i="35"/>
  <c r="J432" i="35"/>
  <c r="N432" i="35"/>
  <c r="O432" i="35" s="1"/>
  <c r="N206" i="35"/>
  <c r="O206" i="35" s="1"/>
  <c r="J206" i="35"/>
  <c r="N344" i="35"/>
  <c r="O344" i="35" s="1"/>
  <c r="J344" i="35"/>
  <c r="N30" i="35"/>
  <c r="O30" i="35" s="1"/>
  <c r="J30" i="35"/>
  <c r="N410" i="35"/>
  <c r="O410" i="35" s="1"/>
  <c r="J410" i="35"/>
  <c r="N337" i="35"/>
  <c r="O337" i="35" s="1"/>
  <c r="J337" i="35"/>
  <c r="N297" i="35"/>
  <c r="O297" i="35" s="1"/>
  <c r="J297" i="35"/>
  <c r="J466" i="35"/>
  <c r="N466" i="35"/>
  <c r="O466" i="35" s="1"/>
  <c r="N435" i="35"/>
  <c r="O435" i="35" s="1"/>
  <c r="J435" i="35"/>
  <c r="J515" i="35"/>
  <c r="N515" i="35"/>
  <c r="O515" i="35" s="1"/>
  <c r="J35" i="35"/>
  <c r="N35" i="35"/>
  <c r="O35" i="35" s="1"/>
  <c r="N455" i="35"/>
  <c r="O455" i="35" s="1"/>
  <c r="J455" i="35"/>
  <c r="N341" i="35"/>
  <c r="O341" i="35" s="1"/>
  <c r="J341" i="35"/>
  <c r="J223" i="35"/>
  <c r="N223" i="35"/>
  <c r="O223" i="35" s="1"/>
  <c r="N429" i="35"/>
  <c r="O429" i="35" s="1"/>
  <c r="J429" i="35"/>
  <c r="J271" i="35"/>
  <c r="N271" i="35"/>
  <c r="O271" i="35" s="1"/>
  <c r="N202" i="35"/>
  <c r="O202" i="35" s="1"/>
  <c r="J202" i="35"/>
  <c r="N284" i="35"/>
  <c r="O284" i="35" s="1"/>
  <c r="J284" i="35"/>
  <c r="N321" i="35"/>
  <c r="O321" i="35" s="1"/>
  <c r="J321" i="35"/>
  <c r="N319" i="35"/>
  <c r="O319" i="35" s="1"/>
  <c r="J319" i="35"/>
  <c r="J59" i="35"/>
  <c r="N59" i="35"/>
  <c r="O59" i="35" s="1"/>
  <c r="N125" i="35"/>
  <c r="O125" i="35" s="1"/>
  <c r="J125" i="35"/>
  <c r="N361" i="35"/>
  <c r="O361" i="35" s="1"/>
  <c r="J361" i="35"/>
  <c r="N514" i="35"/>
  <c r="O514" i="35" s="1"/>
  <c r="J514" i="35"/>
  <c r="N347" i="35"/>
  <c r="O347" i="35" s="1"/>
  <c r="J347" i="35"/>
  <c r="N135" i="35"/>
  <c r="O135" i="35" s="1"/>
  <c r="J135" i="35"/>
  <c r="N34" i="35"/>
  <c r="O34" i="35" s="1"/>
  <c r="J34" i="35"/>
  <c r="N107" i="35"/>
  <c r="O107" i="35" s="1"/>
  <c r="J107" i="35"/>
  <c r="N462" i="35"/>
  <c r="O462" i="35" s="1"/>
  <c r="J462" i="35"/>
  <c r="N214" i="35"/>
  <c r="O214" i="35" s="1"/>
  <c r="J214" i="35"/>
  <c r="N25" i="35"/>
  <c r="O25" i="35" s="1"/>
  <c r="J25" i="35"/>
  <c r="J220" i="35"/>
  <c r="N220" i="35"/>
  <c r="O220" i="35" s="1"/>
  <c r="N252" i="35"/>
  <c r="O252" i="35" s="1"/>
  <c r="J252" i="35"/>
  <c r="N332" i="35"/>
  <c r="O332" i="35" s="1"/>
  <c r="J332" i="35"/>
  <c r="N390" i="35"/>
  <c r="O390" i="35" s="1"/>
  <c r="J390" i="35"/>
  <c r="N168" i="35"/>
  <c r="O168" i="35" s="1"/>
  <c r="J168" i="35"/>
  <c r="N141" i="35"/>
  <c r="O141" i="35" s="1"/>
  <c r="J141" i="35"/>
  <c r="J492" i="35"/>
  <c r="N492" i="35"/>
  <c r="O492" i="35" s="1"/>
  <c r="N423" i="35"/>
  <c r="O423" i="35" s="1"/>
  <c r="J423" i="35"/>
  <c r="J231" i="35"/>
  <c r="N231" i="35"/>
  <c r="O231" i="35" s="1"/>
  <c r="N210" i="35"/>
  <c r="O210" i="35" s="1"/>
  <c r="J210" i="35"/>
  <c r="N61" i="35"/>
  <c r="O61" i="35" s="1"/>
  <c r="J61" i="35"/>
  <c r="N285" i="35"/>
  <c r="O285" i="35" s="1"/>
  <c r="J285" i="35"/>
  <c r="J506" i="35"/>
  <c r="N506" i="35"/>
  <c r="O506" i="35" s="1"/>
  <c r="N55" i="35"/>
  <c r="O55" i="35" s="1"/>
  <c r="J55" i="35"/>
  <c r="N133" i="35"/>
  <c r="O133" i="35" s="1"/>
  <c r="J133" i="35"/>
  <c r="J142" i="35"/>
  <c r="N142" i="35"/>
  <c r="O142" i="35" s="1"/>
  <c r="N500" i="35"/>
  <c r="O500" i="35" s="1"/>
  <c r="J500" i="35"/>
  <c r="N233" i="35"/>
  <c r="O233" i="35" s="1"/>
  <c r="J233" i="35"/>
  <c r="J387" i="35"/>
  <c r="N387" i="35"/>
  <c r="O387" i="35" s="1"/>
  <c r="J401" i="35"/>
  <c r="N401" i="35"/>
  <c r="O401" i="35" s="1"/>
  <c r="J228" i="35"/>
  <c r="N228" i="35"/>
  <c r="O228" i="35" s="1"/>
  <c r="J350" i="35"/>
  <c r="N350" i="35"/>
  <c r="O350" i="35" s="1"/>
  <c r="J212" i="35"/>
  <c r="N212" i="35"/>
  <c r="O212" i="35" s="1"/>
  <c r="N276" i="35"/>
  <c r="O276" i="35" s="1"/>
  <c r="J276" i="35"/>
  <c r="N425" i="35"/>
  <c r="O425" i="35" s="1"/>
  <c r="J425" i="35"/>
  <c r="J50" i="35"/>
  <c r="N50" i="35"/>
  <c r="O50" i="35" s="1"/>
  <c r="N115" i="35"/>
  <c r="O115" i="35" s="1"/>
  <c r="J115" i="35"/>
  <c r="N388" i="35"/>
  <c r="O388" i="35" s="1"/>
  <c r="J388" i="35"/>
  <c r="N371" i="35"/>
  <c r="O371" i="35" s="1"/>
  <c r="J371" i="35"/>
  <c r="N44" i="35"/>
  <c r="O44" i="35" s="1"/>
  <c r="J44" i="35"/>
  <c r="N480" i="35"/>
  <c r="O480" i="35" s="1"/>
  <c r="J480" i="35"/>
  <c r="N181" i="35"/>
  <c r="O181" i="35" s="1"/>
  <c r="J181" i="35"/>
  <c r="N169" i="35"/>
  <c r="O169" i="35" s="1"/>
  <c r="J169" i="35"/>
  <c r="J70" i="35"/>
  <c r="N70" i="35"/>
  <c r="O70" i="35" s="1"/>
  <c r="N260" i="35"/>
  <c r="O260" i="35" s="1"/>
  <c r="J260" i="35"/>
  <c r="J346" i="35"/>
  <c r="N346" i="35"/>
  <c r="O346" i="35" s="1"/>
  <c r="N139" i="35"/>
  <c r="O139" i="35" s="1"/>
  <c r="J139" i="35"/>
  <c r="J398" i="35"/>
  <c r="N398" i="35"/>
  <c r="O398" i="35" s="1"/>
  <c r="J211" i="35"/>
  <c r="N211" i="35"/>
  <c r="O211" i="35" s="1"/>
  <c r="N511" i="35"/>
  <c r="O511" i="35" s="1"/>
  <c r="J511" i="35"/>
  <c r="J89" i="35"/>
  <c r="N89" i="35"/>
  <c r="O89" i="35" s="1"/>
  <c r="J95" i="35"/>
  <c r="N95" i="35"/>
  <c r="O95" i="35" s="1"/>
  <c r="J93" i="35"/>
  <c r="N93" i="35"/>
  <c r="O93" i="35" s="1"/>
  <c r="N137" i="35"/>
  <c r="O137" i="35" s="1"/>
  <c r="J137" i="35"/>
  <c r="J440" i="35"/>
  <c r="N440" i="35"/>
  <c r="O440" i="35" s="1"/>
  <c r="N477" i="35"/>
  <c r="O477" i="35" s="1"/>
  <c r="J477" i="35"/>
  <c r="N192" i="35"/>
  <c r="O192" i="35" s="1"/>
  <c r="J192" i="35"/>
  <c r="N327" i="35"/>
  <c r="O327" i="35" s="1"/>
  <c r="J327" i="35"/>
  <c r="N312" i="35"/>
  <c r="O312" i="35" s="1"/>
  <c r="J312" i="35"/>
  <c r="N200" i="35"/>
  <c r="O200" i="35" s="1"/>
  <c r="J200" i="35"/>
  <c r="N456" i="35"/>
  <c r="O456" i="35" s="1"/>
  <c r="J456" i="35"/>
  <c r="N241" i="35"/>
  <c r="O241" i="35" s="1"/>
  <c r="J241" i="35"/>
  <c r="N20" i="35"/>
  <c r="O20" i="35" s="1"/>
  <c r="J20" i="35"/>
  <c r="J263" i="35"/>
  <c r="N263" i="35"/>
  <c r="O263" i="35" s="1"/>
  <c r="N309" i="35"/>
  <c r="O309" i="35" s="1"/>
  <c r="J309" i="35"/>
  <c r="J282" i="35"/>
  <c r="N282" i="35"/>
  <c r="O282" i="35" s="1"/>
  <c r="J110" i="35"/>
  <c r="N110" i="35"/>
  <c r="O110" i="35" s="1"/>
  <c r="J294" i="35"/>
  <c r="N294" i="35"/>
  <c r="O294" i="35" s="1"/>
  <c r="N409" i="35"/>
  <c r="O409" i="35" s="1"/>
  <c r="J409" i="35"/>
  <c r="N438" i="35"/>
  <c r="O438" i="35" s="1"/>
  <c r="J438" i="35"/>
  <c r="N151" i="35"/>
  <c r="O151" i="35" s="1"/>
  <c r="J151" i="35"/>
  <c r="N512" i="35"/>
  <c r="O512" i="35" s="1"/>
  <c r="J512" i="35"/>
  <c r="J102" i="35"/>
  <c r="N102" i="35"/>
  <c r="O102" i="35" s="1"/>
  <c r="J482" i="35"/>
  <c r="N482" i="35"/>
  <c r="O482" i="35" s="1"/>
  <c r="J407" i="35"/>
  <c r="N407" i="35"/>
  <c r="O407" i="35" s="1"/>
  <c r="N160" i="35"/>
  <c r="O160" i="35" s="1"/>
  <c r="J160" i="35"/>
  <c r="J448" i="35"/>
  <c r="N448" i="35"/>
  <c r="O448" i="35" s="1"/>
  <c r="J243" i="35"/>
  <c r="N243" i="35"/>
  <c r="O243" i="35" s="1"/>
  <c r="N442" i="35"/>
  <c r="O442" i="35" s="1"/>
  <c r="J442" i="35"/>
  <c r="N237" i="35"/>
  <c r="O237" i="35" s="1"/>
  <c r="J237" i="35"/>
  <c r="J219" i="35"/>
  <c r="N219" i="35"/>
  <c r="O219" i="35" s="1"/>
  <c r="N457" i="35"/>
  <c r="O457" i="35" s="1"/>
  <c r="J457" i="35"/>
  <c r="N368" i="35"/>
  <c r="O368" i="35" s="1"/>
  <c r="J368" i="35"/>
  <c r="J191" i="35"/>
  <c r="N191" i="35"/>
  <c r="O191" i="35" s="1"/>
  <c r="N317" i="35"/>
  <c r="O317" i="35" s="1"/>
  <c r="J317" i="35"/>
  <c r="N120" i="35"/>
  <c r="O120" i="35" s="1"/>
  <c r="J120" i="35"/>
  <c r="N507" i="35"/>
  <c r="O507" i="35" s="1"/>
  <c r="J507" i="35"/>
  <c r="N278" i="35"/>
  <c r="O278" i="35" s="1"/>
  <c r="J278" i="35"/>
  <c r="J170" i="35"/>
  <c r="N170" i="35"/>
  <c r="O170" i="35" s="1"/>
  <c r="J208" i="35"/>
  <c r="N208" i="35"/>
  <c r="O208" i="35" s="1"/>
  <c r="N266" i="35"/>
  <c r="O266" i="35" s="1"/>
  <c r="J266" i="35"/>
  <c r="J63" i="35"/>
  <c r="N63" i="35"/>
  <c r="O63" i="35" s="1"/>
  <c r="N147" i="35"/>
  <c r="O147" i="35" s="1"/>
  <c r="J147" i="35"/>
  <c r="J96" i="35"/>
  <c r="N96" i="35"/>
  <c r="O96" i="35" s="1"/>
  <c r="N140" i="35"/>
  <c r="O140" i="35" s="1"/>
  <c r="J140" i="35"/>
  <c r="J183" i="35"/>
  <c r="N183" i="35"/>
  <c r="O183" i="35" s="1"/>
  <c r="J68" i="35"/>
  <c r="N68" i="35"/>
  <c r="O68" i="35" s="1"/>
  <c r="N292" i="35"/>
  <c r="O292" i="35" s="1"/>
  <c r="J292" i="35"/>
  <c r="J54" i="35"/>
  <c r="N54" i="35"/>
  <c r="O54" i="35" s="1"/>
  <c r="N236" i="35"/>
  <c r="O236" i="35" s="1"/>
  <c r="J236" i="35"/>
  <c r="J97" i="35"/>
  <c r="N97" i="35"/>
  <c r="O97" i="35" s="1"/>
  <c r="J98" i="35"/>
  <c r="N98" i="35"/>
  <c r="O98" i="35" s="1"/>
  <c r="J179" i="35"/>
  <c r="N179" i="35"/>
  <c r="O179" i="35" s="1"/>
  <c r="N376" i="35"/>
  <c r="O376" i="35" s="1"/>
  <c r="J376" i="35"/>
  <c r="N221" i="35"/>
  <c r="O221" i="35" s="1"/>
  <c r="J221" i="35"/>
  <c r="N300" i="35"/>
  <c r="O300" i="35" s="1"/>
  <c r="J300" i="35"/>
  <c r="N254" i="35"/>
  <c r="O254" i="35" s="1"/>
  <c r="J254" i="35"/>
  <c r="N400" i="35"/>
  <c r="O400" i="35" s="1"/>
  <c r="J400" i="35"/>
  <c r="N467" i="35"/>
  <c r="O467" i="35" s="1"/>
  <c r="J467" i="35"/>
  <c r="N461" i="35"/>
  <c r="O461" i="35" s="1"/>
  <c r="J461" i="35"/>
  <c r="N496" i="35"/>
  <c r="O496" i="35" s="1"/>
  <c r="J496" i="35"/>
  <c r="N196" i="35"/>
  <c r="O196" i="35" s="1"/>
  <c r="J196" i="35"/>
  <c r="N53" i="35"/>
  <c r="O53" i="35" s="1"/>
  <c r="J53" i="35"/>
  <c r="J74" i="35"/>
  <c r="N74" i="35"/>
  <c r="O74" i="35" s="1"/>
  <c r="N32" i="35"/>
  <c r="O32" i="35" s="1"/>
  <c r="J32" i="35"/>
  <c r="N190" i="35"/>
  <c r="O190" i="35" s="1"/>
  <c r="J190" i="35"/>
  <c r="N198" i="35"/>
  <c r="O198" i="35" s="1"/>
  <c r="J198" i="35"/>
  <c r="J75" i="35"/>
  <c r="N75" i="35"/>
  <c r="O75" i="35" s="1"/>
  <c r="N143" i="35"/>
  <c r="O143" i="35" s="1"/>
  <c r="J143" i="35"/>
  <c r="N152" i="35"/>
  <c r="O152" i="35" s="1"/>
  <c r="J152" i="35"/>
  <c r="J177" i="35"/>
  <c r="N177" i="35"/>
  <c r="O177" i="35" s="1"/>
  <c r="N495" i="35"/>
  <c r="O495" i="35" s="1"/>
  <c r="J495" i="35"/>
  <c r="N299" i="35"/>
  <c r="O299" i="35" s="1"/>
  <c r="J299" i="35"/>
  <c r="N178" i="35"/>
  <c r="O178" i="35" s="1"/>
  <c r="J178" i="35"/>
  <c r="N336" i="35"/>
  <c r="O336" i="35" s="1"/>
  <c r="J336" i="35"/>
  <c r="N293" i="35"/>
  <c r="O293" i="35" s="1"/>
  <c r="J293" i="35"/>
  <c r="J76" i="35"/>
  <c r="N76" i="35"/>
  <c r="O76" i="35" s="1"/>
  <c r="N314" i="35"/>
  <c r="O314" i="35" s="1"/>
  <c r="J314" i="35"/>
  <c r="N253" i="35"/>
  <c r="O253" i="35" s="1"/>
  <c r="J253" i="35"/>
  <c r="N353" i="35"/>
  <c r="O353" i="35" s="1"/>
  <c r="J353" i="35"/>
  <c r="N261" i="35"/>
  <c r="O261" i="35" s="1"/>
  <c r="J261" i="35"/>
  <c r="J66" i="35"/>
  <c r="N66" i="35"/>
  <c r="O66" i="35" s="1"/>
  <c r="N392" i="35"/>
  <c r="O392" i="35" s="1"/>
  <c r="J392" i="35"/>
  <c r="N473" i="35"/>
  <c r="O473" i="35" s="1"/>
  <c r="J473" i="35"/>
  <c r="N28" i="35"/>
  <c r="O28" i="35" s="1"/>
  <c r="J28" i="35"/>
  <c r="N498" i="35"/>
  <c r="O498" i="35" s="1"/>
  <c r="J498" i="35"/>
  <c r="J118" i="35"/>
  <c r="N118" i="35"/>
  <c r="O118" i="35" s="1"/>
  <c r="N131" i="35"/>
  <c r="O131" i="35" s="1"/>
  <c r="J131" i="35"/>
  <c r="N280" i="35"/>
  <c r="O280" i="35" s="1"/>
  <c r="J280" i="35"/>
  <c r="J326" i="35"/>
  <c r="N326" i="35"/>
  <c r="O326" i="35" s="1"/>
  <c r="N124" i="35"/>
  <c r="O124" i="35" s="1"/>
  <c r="J124" i="35"/>
  <c r="N234" i="35"/>
  <c r="O234" i="35" s="1"/>
  <c r="J234" i="35"/>
  <c r="N459" i="35"/>
  <c r="O459" i="35" s="1"/>
  <c r="J459" i="35"/>
  <c r="N165" i="35"/>
  <c r="O165" i="35" s="1"/>
  <c r="J165" i="35"/>
  <c r="J69" i="35"/>
  <c r="N69" i="35"/>
  <c r="O69" i="35" s="1"/>
  <c r="J92" i="35"/>
  <c r="N92" i="35"/>
  <c r="O92" i="35" s="1"/>
  <c r="N176" i="35"/>
  <c r="O176" i="35" s="1"/>
  <c r="J176" i="35"/>
  <c r="N248" i="35"/>
  <c r="O248" i="35" s="1"/>
  <c r="J248" i="35"/>
  <c r="J251" i="35"/>
  <c r="N251" i="35"/>
  <c r="O251" i="35" s="1"/>
  <c r="N405" i="35"/>
  <c r="O405" i="35" s="1"/>
  <c r="J405" i="35"/>
  <c r="N329" i="35"/>
  <c r="O329" i="35" s="1"/>
  <c r="J329" i="35"/>
  <c r="J259" i="35"/>
  <c r="N259" i="35"/>
  <c r="O259" i="35" s="1"/>
  <c r="J193" i="35"/>
  <c r="N193" i="35"/>
  <c r="O193" i="35" s="1"/>
  <c r="N360" i="35"/>
  <c r="O360" i="35" s="1"/>
  <c r="J360" i="35"/>
  <c r="N298" i="35"/>
  <c r="O298" i="35" s="1"/>
  <c r="J298" i="35"/>
  <c r="N431" i="35"/>
  <c r="O431" i="35" s="1"/>
  <c r="J431" i="35"/>
  <c r="N427" i="35"/>
  <c r="O427" i="35" s="1"/>
  <c r="J427" i="35"/>
  <c r="N504" i="35"/>
  <c r="O504" i="35" s="1"/>
  <c r="J504" i="35"/>
  <c r="N111" i="35"/>
  <c r="O111" i="35" s="1"/>
  <c r="J111" i="35"/>
  <c r="J81" i="35"/>
  <c r="N81" i="35"/>
  <c r="O81" i="35" s="1"/>
  <c r="N112" i="35"/>
  <c r="O112" i="35" s="1"/>
  <c r="J112" i="35"/>
  <c r="N487" i="35"/>
  <c r="O487" i="35" s="1"/>
  <c r="J487" i="35"/>
  <c r="N269" i="35"/>
  <c r="O269" i="35" s="1"/>
  <c r="J269" i="35"/>
  <c r="N7" i="35"/>
  <c r="O7" i="35" s="1"/>
  <c r="O6" i="35" s="1"/>
  <c r="J7" i="35"/>
  <c r="J6" i="35" s="1"/>
  <c r="N479" i="35"/>
  <c r="O479" i="35" s="1"/>
  <c r="J479" i="35"/>
  <c r="N433" i="35"/>
  <c r="O433" i="35" s="1"/>
  <c r="J433" i="35"/>
  <c r="J428" i="35"/>
  <c r="N428" i="35"/>
  <c r="O428" i="35" s="1"/>
  <c r="N148" i="35"/>
  <c r="O148" i="35" s="1"/>
  <c r="J148" i="35"/>
  <c r="J57" i="35"/>
  <c r="N57" i="35"/>
  <c r="O57" i="35" s="1"/>
  <c r="N270" i="35"/>
  <c r="O270" i="35" s="1"/>
  <c r="J270" i="35"/>
  <c r="N123" i="35"/>
  <c r="O123" i="35" s="1"/>
  <c r="J123" i="35"/>
  <c r="J85" i="35"/>
  <c r="N85" i="35"/>
  <c r="O85" i="35" s="1"/>
  <c r="N161" i="35"/>
  <c r="O161" i="35" s="1"/>
  <c r="J161" i="35"/>
  <c r="J207" i="35"/>
  <c r="N207" i="35"/>
  <c r="O207" i="35" s="1"/>
  <c r="J158" i="35"/>
  <c r="N158" i="35"/>
  <c r="O158" i="35" s="1"/>
  <c r="N308" i="35"/>
  <c r="O308" i="35" s="1"/>
  <c r="J308" i="35"/>
  <c r="N18" i="35"/>
  <c r="O18" i="35" s="1"/>
  <c r="J18" i="35"/>
  <c r="N305" i="35"/>
  <c r="O305" i="35" s="1"/>
  <c r="J305" i="35"/>
  <c r="J67" i="35"/>
  <c r="N67" i="35"/>
  <c r="O67" i="35" s="1"/>
  <c r="N218" i="35"/>
  <c r="O218" i="35" s="1"/>
  <c r="J218" i="35"/>
  <c r="N230" i="35"/>
  <c r="O230" i="35" s="1"/>
  <c r="J230" i="35"/>
  <c r="J88" i="35"/>
  <c r="N88" i="35"/>
  <c r="O88" i="35" s="1"/>
  <c r="J62" i="35"/>
  <c r="N62" i="35"/>
  <c r="O62" i="35" s="1"/>
  <c r="N186" i="35"/>
  <c r="O186" i="35" s="1"/>
  <c r="J186" i="35"/>
  <c r="N129" i="35"/>
  <c r="O129" i="35" s="1"/>
  <c r="J129" i="35"/>
  <c r="N43" i="35"/>
  <c r="O43" i="35" s="1"/>
  <c r="J43" i="35"/>
  <c r="N396" i="35"/>
  <c r="O396" i="35" s="1"/>
  <c r="J396" i="35"/>
  <c r="N256" i="35"/>
  <c r="O256" i="35" s="1"/>
  <c r="J256" i="35"/>
  <c r="N343" i="35"/>
  <c r="O343" i="35" s="1"/>
  <c r="J343" i="35"/>
  <c r="J87" i="35"/>
  <c r="N87" i="35"/>
  <c r="O87" i="35" s="1"/>
  <c r="N33" i="35"/>
  <c r="O33" i="35" s="1"/>
  <c r="J33" i="35"/>
  <c r="N497" i="35"/>
  <c r="O497" i="35" s="1"/>
  <c r="J497" i="35"/>
  <c r="N445" i="35"/>
  <c r="O445" i="35" s="1"/>
  <c r="J445" i="35"/>
  <c r="N426" i="35"/>
  <c r="O426" i="35" s="1"/>
  <c r="J426" i="35"/>
  <c r="J471" i="35"/>
  <c r="N471" i="35"/>
  <c r="O471" i="35" s="1"/>
  <c r="N513" i="35"/>
  <c r="O513" i="35" s="1"/>
  <c r="J513" i="35"/>
  <c r="J224" i="35"/>
  <c r="N224" i="35"/>
  <c r="O224" i="35" s="1"/>
  <c r="N136" i="35"/>
  <c r="O136" i="35" s="1"/>
  <c r="J136" i="35"/>
  <c r="N414" i="35"/>
  <c r="O414" i="35" s="1"/>
  <c r="J414" i="35"/>
  <c r="N406" i="35"/>
  <c r="O406" i="35" s="1"/>
  <c r="J406" i="35"/>
  <c r="N144" i="35"/>
  <c r="O144" i="35" s="1"/>
  <c r="J144" i="35"/>
  <c r="N380" i="35"/>
  <c r="O380" i="35" s="1"/>
  <c r="J380" i="35"/>
  <c r="N324" i="35"/>
  <c r="O324" i="35" s="1"/>
  <c r="J324" i="35"/>
  <c r="N117" i="35"/>
  <c r="O117" i="35" s="1"/>
  <c r="J117" i="35"/>
  <c r="J199" i="35"/>
  <c r="N199" i="35"/>
  <c r="O199" i="35" s="1"/>
  <c r="N40" i="35"/>
  <c r="O40" i="35" s="1"/>
  <c r="J40" i="35"/>
  <c r="J279" i="35"/>
  <c r="N279" i="35"/>
  <c r="O279" i="35" s="1"/>
  <c r="N304" i="35"/>
  <c r="O304" i="35" s="1"/>
  <c r="J304" i="35"/>
  <c r="N307" i="35"/>
  <c r="O307" i="35" s="1"/>
  <c r="J307" i="35"/>
  <c r="N311" i="35"/>
  <c r="O311" i="35" s="1"/>
  <c r="J311" i="35"/>
  <c r="N393" i="35"/>
  <c r="O393" i="35" s="1"/>
  <c r="J393" i="35"/>
  <c r="N323" i="35"/>
  <c r="O323" i="35" s="1"/>
  <c r="J323" i="35"/>
  <c r="J103" i="35"/>
  <c r="N103" i="35"/>
  <c r="O103" i="35" s="1"/>
  <c r="J484" i="35"/>
  <c r="N484" i="35"/>
  <c r="O484" i="35" s="1"/>
  <c r="N352" i="35"/>
  <c r="O352" i="35" s="1"/>
  <c r="J352" i="35"/>
  <c r="J106" i="35"/>
  <c r="N106" i="35"/>
  <c r="O106" i="35" s="1"/>
  <c r="J267" i="35"/>
  <c r="N267" i="35"/>
  <c r="O267" i="35" s="1"/>
  <c r="N472" i="35"/>
  <c r="O472" i="35" s="1"/>
  <c r="J472" i="35"/>
  <c r="N359" i="35"/>
  <c r="O359" i="35" s="1"/>
  <c r="J359" i="35"/>
  <c r="J377" i="35"/>
  <c r="N377" i="35"/>
  <c r="O377" i="35" s="1"/>
  <c r="N345" i="35"/>
  <c r="O345" i="35" s="1"/>
  <c r="J345" i="35"/>
  <c r="J126" i="35"/>
  <c r="N126" i="35"/>
  <c r="O126" i="35" s="1"/>
  <c r="N185" i="35"/>
  <c r="O185" i="35" s="1"/>
  <c r="J185" i="35"/>
  <c r="J354" i="35"/>
  <c r="N354" i="35"/>
  <c r="O354" i="35" s="1"/>
  <c r="J247" i="35"/>
  <c r="N247" i="35"/>
  <c r="O247" i="35" s="1"/>
  <c r="N153" i="35"/>
  <c r="O153" i="35" s="1"/>
  <c r="J153" i="35"/>
  <c r="J84" i="35"/>
  <c r="N84" i="35"/>
  <c r="O84" i="35" s="1"/>
  <c r="N490" i="35"/>
  <c r="O490" i="35" s="1"/>
  <c r="J490" i="35"/>
  <c r="N397" i="35"/>
  <c r="O397" i="35" s="1"/>
  <c r="J397" i="35"/>
  <c r="N505" i="35"/>
  <c r="O505" i="35" s="1"/>
  <c r="J505" i="35"/>
  <c r="J318" i="35"/>
  <c r="N318" i="35"/>
  <c r="O318" i="35" s="1"/>
  <c r="N245" i="35"/>
  <c r="O245" i="35" s="1"/>
  <c r="J245" i="35"/>
  <c r="J374" i="35"/>
  <c r="N374" i="35"/>
  <c r="O374" i="35" s="1"/>
  <c r="N315" i="35"/>
  <c r="O315" i="35" s="1"/>
  <c r="J315" i="35"/>
  <c r="J458" i="35"/>
  <c r="N458" i="35"/>
  <c r="O458" i="35" s="1"/>
  <c r="N277" i="35"/>
  <c r="O277" i="35" s="1"/>
  <c r="J277" i="35"/>
  <c r="J205" i="35"/>
  <c r="N205" i="35"/>
  <c r="O205" i="35" s="1"/>
  <c r="J23" i="35"/>
  <c r="N23" i="35"/>
  <c r="O23" i="35" s="1"/>
  <c r="J209" i="35"/>
  <c r="N209" i="35"/>
  <c r="O209" i="35" s="1"/>
  <c r="J86" i="35"/>
  <c r="N86" i="35"/>
  <c r="O86" i="35" s="1"/>
  <c r="N481" i="35"/>
  <c r="O481" i="35" s="1"/>
  <c r="J481" i="35"/>
  <c r="N182" i="35"/>
  <c r="O182" i="35" s="1"/>
  <c r="J182" i="35"/>
  <c r="N364" i="35"/>
  <c r="O364" i="35" s="1"/>
  <c r="J364" i="35"/>
  <c r="N476" i="35"/>
  <c r="O476" i="35" s="1"/>
  <c r="J476" i="35"/>
  <c r="N483" i="35"/>
  <c r="O483" i="35" s="1"/>
  <c r="J483" i="35"/>
  <c r="J195" i="35"/>
  <c r="N195" i="35"/>
  <c r="O195" i="35" s="1"/>
  <c r="J122" i="35"/>
  <c r="N122" i="35"/>
  <c r="O122" i="35" s="1"/>
  <c r="N335" i="35"/>
  <c r="O335" i="35" s="1"/>
  <c r="J335" i="35"/>
  <c r="N509" i="35"/>
  <c r="O509" i="35" s="1"/>
  <c r="J509" i="35"/>
  <c r="N474" i="35"/>
  <c r="O474" i="35" s="1"/>
  <c r="J474" i="35"/>
  <c r="N470" i="35"/>
  <c r="O470" i="35" s="1"/>
  <c r="J470" i="35"/>
  <c r="J138" i="35"/>
  <c r="N138" i="35"/>
  <c r="O138" i="35" s="1"/>
  <c r="N272" i="35"/>
  <c r="O272" i="35" s="1"/>
  <c r="J272" i="35"/>
  <c r="N180" i="35"/>
  <c r="O180" i="35" s="1"/>
  <c r="J180" i="35"/>
  <c r="N386" i="35"/>
  <c r="O386" i="35" s="1"/>
  <c r="J386" i="35"/>
  <c r="N156" i="35"/>
  <c r="O156" i="35" s="1"/>
  <c r="J156" i="35"/>
  <c r="N494" i="35"/>
  <c r="O494" i="35" s="1"/>
  <c r="J494" i="35"/>
  <c r="N109" i="35"/>
  <c r="O109" i="35" s="1"/>
  <c r="J109" i="35"/>
  <c r="J302" i="35"/>
  <c r="N302" i="35"/>
  <c r="O302" i="35" s="1"/>
  <c r="N29" i="35"/>
  <c r="O29" i="35" s="1"/>
  <c r="J29" i="35"/>
  <c r="J330" i="35"/>
  <c r="N330" i="35"/>
  <c r="O330" i="35" s="1"/>
  <c r="J227" i="35"/>
  <c r="N227" i="35"/>
  <c r="O227" i="35" s="1"/>
  <c r="N434" i="35"/>
  <c r="O434" i="35" s="1"/>
  <c r="J434" i="35"/>
  <c r="J100" i="35"/>
  <c r="N100" i="35"/>
  <c r="O100" i="35" s="1"/>
  <c r="J370" i="35"/>
  <c r="N370" i="35"/>
  <c r="O370" i="35" s="1"/>
  <c r="N56" i="35"/>
  <c r="O56" i="35" s="1"/>
  <c r="J56" i="35"/>
  <c r="J235" i="35"/>
  <c r="N235" i="35"/>
  <c r="O235" i="35" s="1"/>
  <c r="N485" i="35"/>
  <c r="O485" i="35" s="1"/>
  <c r="J485" i="35"/>
  <c r="N422" i="35"/>
  <c r="O422" i="35" s="1"/>
  <c r="J422" i="35"/>
  <c r="J203" i="35"/>
  <c r="N203" i="35"/>
  <c r="O203" i="35" s="1"/>
  <c r="N41" i="35"/>
  <c r="O41" i="35" s="1"/>
  <c r="J41" i="35"/>
  <c r="J15" i="35"/>
  <c r="N15" i="35"/>
  <c r="O15" i="35" s="1"/>
  <c r="N439" i="35"/>
  <c r="O439" i="35" s="1"/>
  <c r="J439" i="35"/>
  <c r="J150" i="35"/>
  <c r="N150" i="35"/>
  <c r="O150" i="35" s="1"/>
  <c r="N328" i="35"/>
  <c r="O328" i="35" s="1"/>
  <c r="J328" i="35"/>
  <c r="N357" i="35"/>
  <c r="O357" i="35" s="1"/>
  <c r="J357" i="35"/>
  <c r="J197" i="35"/>
  <c r="N197" i="35"/>
  <c r="O197" i="35" s="1"/>
  <c r="N437" i="35"/>
  <c r="O437" i="35" s="1"/>
  <c r="J437" i="35"/>
  <c r="N238" i="35"/>
  <c r="O238" i="35" s="1"/>
  <c r="J238" i="35"/>
  <c r="J82" i="35"/>
  <c r="N82" i="35"/>
  <c r="O82" i="35" s="1"/>
  <c r="J403" i="35"/>
  <c r="N403" i="35"/>
  <c r="O403" i="35" s="1"/>
  <c r="N441" i="35"/>
  <c r="O441" i="35" s="1"/>
  <c r="J441" i="35"/>
  <c r="J275" i="35"/>
  <c r="N275" i="35"/>
  <c r="O275" i="35" s="1"/>
  <c r="N421" i="35"/>
  <c r="O421" i="35" s="1"/>
  <c r="J421" i="35"/>
  <c r="J77" i="35"/>
  <c r="N77" i="35"/>
  <c r="O77" i="35" s="1"/>
  <c r="N268" i="35"/>
  <c r="O268" i="35" s="1"/>
  <c r="J268" i="35"/>
  <c r="N47" i="35"/>
  <c r="O47" i="35" s="1"/>
  <c r="J47" i="35"/>
  <c r="J71" i="35"/>
  <c r="N71" i="35"/>
  <c r="O71" i="35" s="1"/>
  <c r="N325" i="35"/>
  <c r="O325" i="35" s="1"/>
  <c r="J325" i="35"/>
  <c r="N21" i="35"/>
  <c r="O21" i="35" s="1"/>
  <c r="J21" i="35"/>
  <c r="J64" i="35"/>
  <c r="N64" i="35"/>
  <c r="O64" i="35" s="1"/>
  <c r="J415" i="35"/>
  <c r="N415" i="35"/>
  <c r="O415" i="35" s="1"/>
  <c r="N155" i="35"/>
  <c r="O155" i="35" s="1"/>
  <c r="J155" i="35"/>
  <c r="N119" i="35"/>
  <c r="O119" i="35" s="1"/>
  <c r="J119" i="35"/>
  <c r="N356" i="35"/>
  <c r="O356" i="35" s="1"/>
  <c r="J356" i="35"/>
  <c r="J411" i="35"/>
  <c r="N411" i="35"/>
  <c r="O411" i="35" s="1"/>
  <c r="J46" i="35"/>
  <c r="N46" i="35"/>
  <c r="O46" i="35" s="1"/>
  <c r="J384" i="35"/>
  <c r="N384" i="35"/>
  <c r="O384" i="35" s="1"/>
  <c r="N116" i="35"/>
  <c r="O116" i="35" s="1"/>
  <c r="J116" i="35"/>
  <c r="J130" i="35"/>
  <c r="N130" i="35"/>
  <c r="O130" i="35" s="1"/>
  <c r="N351" i="35"/>
  <c r="O351" i="35" s="1"/>
  <c r="J351" i="35"/>
  <c r="N163" i="35"/>
  <c r="O163" i="35" s="1"/>
  <c r="J163" i="35"/>
  <c r="N413" i="35"/>
  <c r="O413" i="35" s="1"/>
  <c r="J413" i="35"/>
  <c r="N286" i="35"/>
  <c r="O286" i="35" s="1"/>
  <c r="J286" i="35"/>
  <c r="J255" i="35"/>
  <c r="N255" i="35"/>
  <c r="O255" i="35" s="1"/>
  <c r="J101" i="35"/>
  <c r="N101" i="35"/>
  <c r="O101" i="35" s="1"/>
  <c r="N16" i="35"/>
  <c r="O16" i="35" s="1"/>
  <c r="J16" i="35"/>
  <c r="J27" i="35"/>
  <c r="N27" i="35"/>
  <c r="O27" i="35" s="1"/>
  <c r="J226" i="35"/>
  <c r="N226" i="35"/>
  <c r="O226" i="35" s="1"/>
  <c r="N363" i="35"/>
  <c r="O363" i="35" s="1"/>
  <c r="J363" i="35"/>
  <c r="J452" i="35"/>
  <c r="N452" i="35"/>
  <c r="O452" i="35" s="1"/>
  <c r="N52" i="35"/>
  <c r="O52" i="35" s="1"/>
  <c r="J52" i="35"/>
  <c r="N296" i="35"/>
  <c r="O296" i="35" s="1"/>
  <c r="J296" i="35"/>
  <c r="J31" i="35"/>
  <c r="N31" i="35"/>
  <c r="O31" i="35" s="1"/>
  <c r="N394" i="35"/>
  <c r="O394" i="35" s="1"/>
  <c r="J394" i="35"/>
  <c r="N348" i="35"/>
  <c r="O348" i="35" s="1"/>
  <c r="J348" i="35"/>
  <c r="N287" i="35"/>
  <c r="O287" i="35" s="1"/>
  <c r="J287" i="35"/>
  <c r="N258" i="35"/>
  <c r="O258" i="35" s="1"/>
  <c r="J258" i="35"/>
  <c r="N113" i="35"/>
  <c r="O113" i="35" s="1"/>
  <c r="J113" i="35"/>
  <c r="J213" i="35"/>
  <c r="N213" i="35"/>
  <c r="O213" i="35" s="1"/>
  <c r="N320" i="35"/>
  <c r="O320" i="35" s="1"/>
  <c r="J320" i="35"/>
  <c r="N367" i="35"/>
  <c r="O367" i="35" s="1"/>
  <c r="J367" i="35"/>
  <c r="J239" i="35"/>
  <c r="N239" i="35"/>
  <c r="O239" i="35" s="1"/>
  <c r="J91" i="35"/>
  <c r="N91" i="35"/>
  <c r="O91" i="35" s="1"/>
  <c r="J73" i="35"/>
  <c r="N73" i="35"/>
  <c r="O73" i="35" s="1"/>
  <c r="N465" i="35"/>
  <c r="O465" i="35" s="1"/>
  <c r="J465" i="35"/>
  <c r="N240" i="35"/>
  <c r="O240" i="35" s="1"/>
  <c r="J240" i="35"/>
  <c r="N417" i="35"/>
  <c r="O417" i="35" s="1"/>
  <c r="J417" i="35"/>
  <c r="N450" i="35"/>
  <c r="O450" i="35" s="1"/>
  <c r="J450" i="35"/>
  <c r="J83" i="35"/>
  <c r="N83" i="35"/>
  <c r="O83" i="35" s="1"/>
  <c r="J94" i="35"/>
  <c r="N94" i="35"/>
  <c r="O94" i="35" s="1"/>
  <c r="J322" i="35"/>
  <c r="N322" i="35"/>
  <c r="O322" i="35" s="1"/>
  <c r="N273" i="35" l="1"/>
  <c r="O273" i="35" s="1"/>
  <c r="J273" i="35"/>
  <c r="L542" i="35"/>
  <c r="M542" i="35" s="1"/>
  <c r="L527" i="35"/>
  <c r="M527" i="35" s="1"/>
  <c r="L528" i="35"/>
  <c r="M528" i="35" s="1"/>
  <c r="L618" i="35"/>
  <c r="M618" i="35" s="1"/>
  <c r="L38" i="35"/>
  <c r="M38" i="35" s="1"/>
  <c r="M37" i="35" s="1"/>
  <c r="L650" i="35"/>
  <c r="M650" i="35" s="1"/>
  <c r="N333" i="35"/>
  <c r="O333" i="35" s="1"/>
  <c r="J333" i="35"/>
  <c r="L595" i="35"/>
  <c r="M595" i="35" s="1"/>
  <c r="J375" i="35"/>
  <c r="N375" i="35"/>
  <c r="O375" i="35" s="1"/>
  <c r="L629" i="35"/>
  <c r="M629" i="35" s="1"/>
  <c r="L679" i="35"/>
  <c r="M679" i="35" s="1"/>
  <c r="L536" i="35"/>
  <c r="M536" i="35" s="1"/>
  <c r="L556" i="35"/>
  <c r="M556" i="35" s="1"/>
  <c r="L613" i="35"/>
  <c r="M613" i="35" s="1"/>
  <c r="L670" i="35"/>
  <c r="M670" i="35" s="1"/>
  <c r="L625" i="35"/>
  <c r="M625" i="35" s="1"/>
  <c r="L638" i="35"/>
  <c r="M638" i="35" s="1"/>
  <c r="L539" i="35"/>
  <c r="M539" i="35" s="1"/>
  <c r="L607" i="35"/>
  <c r="M607" i="35" s="1"/>
  <c r="L553" i="35"/>
  <c r="M553" i="35" s="1"/>
  <c r="L525" i="35"/>
  <c r="M525" i="35" s="1"/>
  <c r="L575" i="35"/>
  <c r="M575" i="35" s="1"/>
  <c r="L545" i="35"/>
  <c r="M545" i="35" s="1"/>
  <c r="L566" i="35"/>
  <c r="M566" i="35" s="1"/>
  <c r="L588" i="35"/>
  <c r="M588" i="35" s="1"/>
  <c r="L551" i="35"/>
  <c r="M551" i="35" s="1"/>
  <c r="L660" i="35"/>
  <c r="M660" i="35" s="1"/>
  <c r="L680" i="35"/>
  <c r="M680" i="35" s="1"/>
  <c r="L591" i="35"/>
  <c r="M591" i="35" s="1"/>
  <c r="L522" i="35"/>
  <c r="M522" i="35" s="1"/>
  <c r="N12" i="35"/>
  <c r="O12" i="35" s="1"/>
  <c r="J12" i="35"/>
  <c r="L559" i="35"/>
  <c r="M559" i="35" s="1"/>
  <c r="L579" i="35"/>
  <c r="M579" i="35" s="1"/>
  <c r="L651" i="35"/>
  <c r="M651" i="35" s="1"/>
  <c r="L555" i="35"/>
  <c r="M555" i="35" s="1"/>
  <c r="N355" i="35"/>
  <c r="O355" i="35" s="1"/>
  <c r="J355" i="35"/>
  <c r="L633" i="35"/>
  <c r="M633" i="35" s="1"/>
  <c r="L572" i="35"/>
  <c r="M572" i="35" s="1"/>
  <c r="L674" i="35"/>
  <c r="M674" i="35" s="1"/>
  <c r="L573" i="35"/>
  <c r="M573" i="35" s="1"/>
  <c r="L583" i="35"/>
  <c r="M583" i="35" s="1"/>
  <c r="J391" i="35"/>
  <c r="N391" i="35"/>
  <c r="O391" i="35" s="1"/>
  <c r="L657" i="35"/>
  <c r="M657" i="35" s="1"/>
  <c r="L576" i="35"/>
  <c r="M576" i="35" s="1"/>
  <c r="L599" i="35"/>
  <c r="M599" i="35" s="1"/>
  <c r="L529" i="35"/>
  <c r="M529" i="35" s="1"/>
  <c r="L596" i="35"/>
  <c r="M596" i="35" s="1"/>
  <c r="J399" i="35"/>
  <c r="N399" i="35"/>
  <c r="O399" i="35" s="1"/>
  <c r="N478" i="35"/>
  <c r="O478" i="35" s="1"/>
  <c r="J478" i="35"/>
  <c r="L535" i="35"/>
  <c r="M535" i="35" s="1"/>
  <c r="L644" i="35"/>
  <c r="M644" i="35" s="1"/>
  <c r="L593" i="35"/>
  <c r="M593" i="35" s="1"/>
  <c r="N373" i="35"/>
  <c r="O373" i="35" s="1"/>
  <c r="J373" i="35"/>
  <c r="J379" i="35"/>
  <c r="N379" i="35"/>
  <c r="O379" i="35" s="1"/>
  <c r="L578" i="35"/>
  <c r="M578" i="35" s="1"/>
  <c r="L580" i="35"/>
  <c r="M580" i="35" s="1"/>
  <c r="L617" i="35"/>
  <c r="M617" i="35" s="1"/>
  <c r="L574" i="35"/>
  <c r="M574" i="35" s="1"/>
  <c r="L518" i="35"/>
  <c r="M518" i="35" s="1"/>
  <c r="J389" i="35"/>
  <c r="N389" i="35"/>
  <c r="O389" i="35" s="1"/>
  <c r="L569" i="35"/>
  <c r="M569" i="35" s="1"/>
  <c r="L561" i="35"/>
  <c r="M561" i="35" s="1"/>
  <c r="J444" i="35"/>
  <c r="N444" i="35"/>
  <c r="O444" i="35" s="1"/>
  <c r="L533" i="35"/>
  <c r="M533" i="35" s="1"/>
  <c r="L626" i="35"/>
  <c r="M626" i="35" s="1"/>
  <c r="L614" i="35"/>
  <c r="M614" i="35" s="1"/>
  <c r="L523" i="35"/>
  <c r="M523" i="35" s="1"/>
  <c r="L577" i="35"/>
  <c r="M577" i="35" s="1"/>
  <c r="L664" i="35"/>
  <c r="M664" i="35" s="1"/>
  <c r="L581" i="35"/>
  <c r="M581" i="35" s="1"/>
  <c r="N339" i="35"/>
  <c r="O339" i="35" s="1"/>
  <c r="J339" i="35"/>
  <c r="J464" i="35"/>
  <c r="N464" i="35"/>
  <c r="O464" i="35" s="1"/>
  <c r="N378" i="35"/>
  <c r="O378" i="35" s="1"/>
  <c r="J378" i="35"/>
  <c r="L643" i="35"/>
  <c r="M643" i="35" s="1"/>
  <c r="L631" i="35"/>
  <c r="M631" i="35" s="1"/>
  <c r="L620" i="35"/>
  <c r="M620" i="35" s="1"/>
  <c r="L550" i="35"/>
  <c r="M550" i="35" s="1"/>
  <c r="L563" i="35"/>
  <c r="M563" i="35" s="1"/>
  <c r="L610" i="35"/>
  <c r="M610" i="35" s="1"/>
  <c r="L622" i="35"/>
  <c r="M622" i="35" s="1"/>
  <c r="N340" i="35"/>
  <c r="O340" i="35" s="1"/>
  <c r="J340" i="35"/>
  <c r="N372" i="35"/>
  <c r="O372" i="35" s="1"/>
  <c r="J372" i="35"/>
  <c r="N381" i="35"/>
  <c r="O381" i="35" s="1"/>
  <c r="J381" i="35"/>
  <c r="J416" i="35"/>
  <c r="N416" i="35"/>
  <c r="O416" i="35" s="1"/>
  <c r="N382" i="35"/>
  <c r="O382" i="35" s="1"/>
  <c r="J382" i="35"/>
  <c r="N460" i="35"/>
  <c r="O460" i="35" s="1"/>
  <c r="J460" i="35"/>
  <c r="L594" i="35"/>
  <c r="M594" i="35" s="1"/>
  <c r="L662" i="35"/>
  <c r="M662" i="35" s="1"/>
  <c r="N349" i="35"/>
  <c r="O349" i="35" s="1"/>
  <c r="J349" i="35"/>
  <c r="L598" i="35"/>
  <c r="M598" i="35" s="1"/>
  <c r="L666" i="35"/>
  <c r="M666" i="35" s="1"/>
  <c r="L558" i="35"/>
  <c r="M558" i="35" s="1"/>
  <c r="N365" i="35"/>
  <c r="O365" i="35" s="1"/>
  <c r="J365" i="35"/>
  <c r="L549" i="35"/>
  <c r="M549" i="35" s="1"/>
  <c r="L544" i="35"/>
  <c r="M544" i="35" s="1"/>
  <c r="N11" i="35"/>
  <c r="O11" i="35" s="1"/>
  <c r="J11" i="35"/>
  <c r="L645" i="35"/>
  <c r="M645" i="35" s="1"/>
  <c r="L543" i="35"/>
  <c r="M543" i="35" s="1"/>
  <c r="L571" i="35"/>
  <c r="M571" i="35" s="1"/>
  <c r="L653" i="35"/>
  <c r="M653" i="35" s="1"/>
  <c r="L668" i="35"/>
  <c r="M668" i="35" s="1"/>
  <c r="L589" i="35"/>
  <c r="M589" i="35" s="1"/>
  <c r="L568" i="35"/>
  <c r="M568" i="35" s="1"/>
  <c r="L673" i="35"/>
  <c r="M673" i="35" s="1"/>
  <c r="L654" i="35"/>
  <c r="M654" i="35" s="1"/>
  <c r="L671" i="35"/>
  <c r="M671" i="35" s="1"/>
  <c r="L641" i="35"/>
  <c r="M641" i="35" s="1"/>
  <c r="L658" i="35"/>
  <c r="M658" i="35" s="1"/>
  <c r="J383" i="35"/>
  <c r="N383" i="35"/>
  <c r="O383" i="35" s="1"/>
  <c r="L640" i="35"/>
  <c r="M640" i="35" s="1"/>
  <c r="L649" i="35"/>
  <c r="M649" i="35" s="1"/>
  <c r="L564" i="35"/>
  <c r="M564" i="35" s="1"/>
  <c r="L647" i="35"/>
  <c r="M647" i="35" s="1"/>
  <c r="L541" i="35"/>
  <c r="M541" i="35" s="1"/>
  <c r="L637" i="35"/>
  <c r="M637" i="35" s="1"/>
  <c r="L624" i="35"/>
  <c r="M624" i="35" s="1"/>
  <c r="L562" i="35"/>
  <c r="M562" i="35" s="1"/>
  <c r="L557" i="35"/>
  <c r="M557" i="35" s="1"/>
  <c r="J334" i="35"/>
  <c r="N334" i="35"/>
  <c r="O334" i="35" s="1"/>
  <c r="N331" i="35"/>
  <c r="O331" i="35" s="1"/>
  <c r="J331" i="35"/>
  <c r="L546" i="35"/>
  <c r="M546" i="35" s="1"/>
  <c r="L628" i="35"/>
  <c r="M628" i="35" s="1"/>
  <c r="L597" i="35"/>
  <c r="M597" i="35" s="1"/>
  <c r="L582" i="35"/>
  <c r="M582" i="35" s="1"/>
  <c r="L667" i="35"/>
  <c r="M667" i="35" s="1"/>
  <c r="L531" i="35"/>
  <c r="M531" i="35" s="1"/>
  <c r="L652" i="35"/>
  <c r="M652" i="35" s="1"/>
  <c r="L619" i="35"/>
  <c r="M619" i="35" s="1"/>
  <c r="L530" i="35"/>
  <c r="M530" i="35" s="1"/>
  <c r="L611" i="35"/>
  <c r="M611" i="35" s="1"/>
  <c r="L565" i="35"/>
  <c r="M565" i="35" s="1"/>
  <c r="L675" i="35"/>
  <c r="M675" i="35" s="1"/>
  <c r="L669" i="35"/>
  <c r="M669" i="35" s="1"/>
  <c r="L552" i="35"/>
  <c r="M552" i="35" s="1"/>
  <c r="N449" i="35"/>
  <c r="O449" i="35" s="1"/>
  <c r="J449" i="35"/>
  <c r="L627" i="35"/>
  <c r="M627" i="35" s="1"/>
  <c r="J358" i="35"/>
  <c r="N358" i="35"/>
  <c r="O358" i="35" s="1"/>
  <c r="N446" i="35"/>
  <c r="O446" i="35" s="1"/>
  <c r="J446" i="35"/>
  <c r="L548" i="35"/>
  <c r="M548" i="35" s="1"/>
  <c r="L547" i="35"/>
  <c r="M547" i="35" s="1"/>
  <c r="L538" i="35"/>
  <c r="M538" i="35" s="1"/>
  <c r="L604" i="35"/>
  <c r="M604" i="35" s="1"/>
  <c r="L615" i="35"/>
  <c r="M615" i="35" s="1"/>
  <c r="L560" i="35"/>
  <c r="M560" i="35" s="1"/>
  <c r="N385" i="35"/>
  <c r="O385" i="35" s="1"/>
  <c r="J385" i="35"/>
  <c r="L672" i="35"/>
  <c r="M672" i="35" s="1"/>
  <c r="L646" i="35"/>
  <c r="M646" i="35" s="1"/>
  <c r="L656" i="35"/>
  <c r="M656" i="35" s="1"/>
  <c r="L532" i="35"/>
  <c r="M532" i="35" s="1"/>
  <c r="L630" i="35"/>
  <c r="M630" i="35" s="1"/>
  <c r="N503" i="35"/>
  <c r="O503" i="35" s="1"/>
  <c r="J503" i="35"/>
  <c r="L602" i="35"/>
  <c r="M602" i="35" s="1"/>
  <c r="L586" i="35"/>
  <c r="M586" i="35" s="1"/>
  <c r="L661" i="35"/>
  <c r="M661" i="35" s="1"/>
  <c r="L623" i="35"/>
  <c r="M623" i="35" s="1"/>
  <c r="L540" i="35"/>
  <c r="M540" i="35" s="1"/>
  <c r="L609" i="35"/>
  <c r="M609" i="35" s="1"/>
  <c r="L632" i="35"/>
  <c r="M632" i="35" s="1"/>
  <c r="L655" i="35"/>
  <c r="M655" i="35" s="1"/>
  <c r="L600" i="35"/>
  <c r="M600" i="35" s="1"/>
  <c r="L605" i="35"/>
  <c r="M605" i="35" s="1"/>
  <c r="N404" i="35"/>
  <c r="O404" i="35" s="1"/>
  <c r="J404" i="35"/>
  <c r="L584" i="35"/>
  <c r="M584" i="35" s="1"/>
  <c r="L616" i="35"/>
  <c r="M616" i="35" s="1"/>
  <c r="L642" i="35"/>
  <c r="M642" i="35" s="1"/>
  <c r="L570" i="35"/>
  <c r="M570" i="35" s="1"/>
  <c r="N10" i="35"/>
  <c r="O10" i="35" s="1"/>
  <c r="J10" i="35"/>
  <c r="L648" i="35"/>
  <c r="M648" i="35" s="1"/>
  <c r="L524" i="35"/>
  <c r="M524" i="35" s="1"/>
  <c r="L665" i="35"/>
  <c r="M665" i="35" s="1"/>
  <c r="L612" i="35"/>
  <c r="M612" i="35" s="1"/>
  <c r="L526" i="35"/>
  <c r="M526" i="35" s="1"/>
  <c r="L534" i="35"/>
  <c r="M534" i="35" s="1"/>
  <c r="L585" i="35"/>
  <c r="M585" i="35" s="1"/>
  <c r="L678" i="35"/>
  <c r="M678" i="35" s="1"/>
  <c r="L520" i="35"/>
  <c r="M520" i="35" s="1"/>
  <c r="L554" i="35"/>
  <c r="M554" i="35" s="1"/>
  <c r="L621" i="35"/>
  <c r="M621" i="35" s="1"/>
  <c r="L663" i="35"/>
  <c r="M663" i="35" s="1"/>
  <c r="L519" i="35"/>
  <c r="M519" i="35" s="1"/>
  <c r="N463" i="35"/>
  <c r="O463" i="35" s="1"/>
  <c r="J463" i="35"/>
  <c r="L590" i="35"/>
  <c r="M590" i="35" s="1"/>
  <c r="L606" i="35"/>
  <c r="M606" i="35" s="1"/>
  <c r="L677" i="35"/>
  <c r="M677" i="35" s="1"/>
  <c r="L567" i="35"/>
  <c r="M567" i="35" s="1"/>
  <c r="L636" i="35"/>
  <c r="M636" i="35" s="1"/>
  <c r="L517" i="35"/>
  <c r="M517" i="35" s="1"/>
  <c r="L635" i="35"/>
  <c r="M635" i="35" s="1"/>
  <c r="L634" i="35"/>
  <c r="M634" i="35" s="1"/>
  <c r="L639" i="35"/>
  <c r="M639" i="35" s="1"/>
  <c r="L676" i="35"/>
  <c r="M676" i="35" s="1"/>
  <c r="L587" i="35"/>
  <c r="M587" i="35" s="1"/>
  <c r="L608" i="35"/>
  <c r="M608" i="35" s="1"/>
  <c r="L659" i="35"/>
  <c r="M659" i="35" s="1"/>
  <c r="L603" i="35"/>
  <c r="M603" i="35" s="1"/>
  <c r="L601" i="35"/>
  <c r="M601" i="35" s="1"/>
  <c r="L592" i="35"/>
  <c r="M592" i="35" s="1"/>
  <c r="J39" i="35" l="1"/>
  <c r="O39" i="35"/>
  <c r="L521" i="35" l="1"/>
  <c r="M521" i="35" s="1"/>
  <c r="L537" i="35" l="1"/>
  <c r="M537" i="35" s="1"/>
  <c r="M516" i="35" s="1"/>
  <c r="J13" i="35" l="1"/>
  <c r="J9" i="35" s="1"/>
  <c r="N13" i="35"/>
  <c r="O13" i="35" s="1"/>
  <c r="O9" i="35" s="1"/>
  <c r="N36" i="35"/>
  <c r="O36" i="35" s="1"/>
  <c r="O14" i="35" s="1"/>
  <c r="J36" i="35"/>
  <c r="J14" i="35" s="1"/>
  <c r="O8" i="35" l="1"/>
  <c r="O682" i="35" s="1"/>
  <c r="J8" i="35"/>
  <c r="O681" i="35" l="1"/>
</calcChain>
</file>

<file path=xl/sharedStrings.xml><?xml version="1.0" encoding="utf-8"?>
<sst xmlns="http://schemas.openxmlformats.org/spreadsheetml/2006/main" count="3404" uniqueCount="2460">
  <si>
    <t>ITEM</t>
  </si>
  <si>
    <t>DESCRIÇÃO</t>
  </si>
  <si>
    <t>UNIDADE</t>
  </si>
  <si>
    <t>CUSTO UNITÁRIO</t>
  </si>
  <si>
    <t>CUSTO TOTAL</t>
  </si>
  <si>
    <t>un</t>
  </si>
  <si>
    <t>kg</t>
  </si>
  <si>
    <t>SF-00048</t>
  </si>
  <si>
    <t>m</t>
  </si>
  <si>
    <t>m2</t>
  </si>
  <si>
    <t>Chapa de madeira compensada resinada 1,10 x 2,20 m # 6 mm</t>
  </si>
  <si>
    <t>Pini 02.101.000005.MAT</t>
  </si>
  <si>
    <t>Oleo de linhaca</t>
  </si>
  <si>
    <t>L</t>
  </si>
  <si>
    <t>Pigmento em po para argamassas, cimentos e outros</t>
  </si>
  <si>
    <t>m3</t>
  </si>
  <si>
    <t>Bloco de concreto tipo canaleta 11,5 x 19 x 39 cm</t>
  </si>
  <si>
    <t xml:space="preserve">un </t>
  </si>
  <si>
    <t>Pini 06.103.000505.MAT</t>
  </si>
  <si>
    <t>Tela de poliéster adesiva largura 150mm e reforço central de 50mm</t>
  </si>
  <si>
    <t>Pini 06.103.000460.MAT</t>
  </si>
  <si>
    <t>Instalação de divisórias # 35 mm estruturadas em perfis de alumínio, mão de obra para execução</t>
  </si>
  <si>
    <t>Pini 06.102.000005.MOE</t>
  </si>
  <si>
    <t>UN</t>
  </si>
  <si>
    <t>Espelho cristal comum #5mm</t>
  </si>
  <si>
    <t>Pini 27.107.000100.MAT</t>
  </si>
  <si>
    <t>Tiro com pistola para fixação de pino Ø 1/4" em concreto, inclusive cartucho e pino</t>
  </si>
  <si>
    <t>Pini 16.113.000350.MAT</t>
  </si>
  <si>
    <t>Barra roscada em aço Ø 1/4", comprimento 1 m, bicromatizada ou zincada</t>
  </si>
  <si>
    <t>Arruela em aço galvanizado Ø 1/4"</t>
  </si>
  <si>
    <t>Suporte suspensão vertical para eletrocalha 100 x 50 mm largura x aba</t>
  </si>
  <si>
    <t>Prolongador para tirante rosqueado de 1/4" x 50 mm</t>
  </si>
  <si>
    <t>Parafuso lentilha 1/4 x 1/2"</t>
  </si>
  <si>
    <t>Tala auto portante para emenda 50 mm</t>
  </si>
  <si>
    <t>Pini 16.113.000377.MAT</t>
  </si>
  <si>
    <t>Suporte suspensão omega para eletrocalha 200 x 100mm largura x aba</t>
  </si>
  <si>
    <t>Tala auto portante para emenda 100 mm</t>
  </si>
  <si>
    <t>Pini 16.113.000356.MAT</t>
  </si>
  <si>
    <t>Suporte suspensão omega para eletrocalha 200 x 50 mm largura x aba</t>
  </si>
  <si>
    <t>Pini 16.113.000380.MAT</t>
  </si>
  <si>
    <t>Suporte suspensão omega para eletrocalha 300 x 100 mm largura x aba</t>
  </si>
  <si>
    <t>Pini 16.113.000359.MAT</t>
  </si>
  <si>
    <t>Suporte suspensão omega para eletrocalha 300 x 50 mm largura x aba</t>
  </si>
  <si>
    <t>Pini 16.113.000362.MAT</t>
  </si>
  <si>
    <t>Suporte suspensão omega para eletrocalha 400 x 50 mm largura x aba</t>
  </si>
  <si>
    <t>Pini 16.113.000344.MAT</t>
  </si>
  <si>
    <t>Suporte suspensão vertical para eletrocalha 50 x 50 mm largura x aba</t>
  </si>
  <si>
    <t>Eletroduto de aço com costura galvanização eletrolítica Ø 1 1/2"</t>
  </si>
  <si>
    <t>Eletroduto de aço com costura galvanização eletrolítica Ø 1 1/4"</t>
  </si>
  <si>
    <t>Eletroduto de aço com costura galvanização eletrolítica Ø 1"</t>
  </si>
  <si>
    <t>Eletroduto de aço com costura galvanização eletrolítica Ø 2"</t>
  </si>
  <si>
    <t>M</t>
  </si>
  <si>
    <t>Eletroduto de aço com costura galvanização eletrolítica Ø 3/4"</t>
  </si>
  <si>
    <t>Pini 16.113.000972.MAT</t>
  </si>
  <si>
    <t>Suporte curto para perfilado em aço galvanizado # 22, 38 mm x 100 mm</t>
  </si>
  <si>
    <t>Tala 4 furos para emenda 38 mm</t>
  </si>
  <si>
    <t>Tampa de encaixe para perfilado em aço galvanizado 38 mm</t>
  </si>
  <si>
    <t>Caixa com tampa fixa em perfil para tomada em perfilado</t>
  </si>
  <si>
    <t>Pini 16.113.000020.MAT</t>
  </si>
  <si>
    <t>Tomada de embutir 2 polos + terra sem placa 250 V 10 A</t>
  </si>
  <si>
    <t>Cabo flexível isolado em EPR não halogenado 10 mm² 0,6 a 1 kV</t>
  </si>
  <si>
    <t>Pini 16.119.000304.MAT</t>
  </si>
  <si>
    <t>Cabo flexível isolado em EPR não halogenado 16 mm² 0,6 a 1 kV</t>
  </si>
  <si>
    <t>Pini 16.119.000305.MAT</t>
  </si>
  <si>
    <t>Suportes e acessórios de fixação de dutos em chapa de aço #22</t>
  </si>
  <si>
    <t>cj</t>
  </si>
  <si>
    <t>Pini 19.104.000012.MAT</t>
  </si>
  <si>
    <t>Grelha para retorno de ar com lâminas fixas e registro, 40 x 20 cm</t>
  </si>
  <si>
    <t>Pini 19.104.000905.MAT</t>
  </si>
  <si>
    <t>Grelha para retorno de ar com lâminas fixas e registro, 50 x 30 cm</t>
  </si>
  <si>
    <t>Pini 19.104.000907.MAT</t>
  </si>
  <si>
    <t>Tubo de cobre flexivel, D = 7/8 ", E = 0,79 mm, para ar-condicionado/ instalacoes gas residenciais e comerciais</t>
  </si>
  <si>
    <t>Pini 19.105.001505.MAT</t>
  </si>
  <si>
    <t>Tubo de cobre flexivel, D = 1 ", E = 0,79 mm, para ar-condicionado/ instalacoes gas residenciais e comerciais</t>
  </si>
  <si>
    <t>Pini 19.105.001505.MAT Adaptado</t>
  </si>
  <si>
    <t>Tubo de cobre flexivel, D = 1 1/8 ", E = 0,79 mm, para ar-condicionado/ instalacoes gas residenciais e comerciais</t>
  </si>
  <si>
    <t>Pini 19.105.001506.MAT</t>
  </si>
  <si>
    <t>Bucha para pivô de dobradiça para vidro temperado. Ref.: Santa Marina/1201; Belga Metais / 9201</t>
  </si>
  <si>
    <t>Suporte para bandeira de vidro temperado, com ponto de giro para dobradiça. Ref.: Santa Marina / 1203; Belga Metais / 9203</t>
  </si>
  <si>
    <t>Suporte de canto, simples, para vidro temperado. Ref.: Santa Marina/1302; Belga Metais/9302</t>
  </si>
  <si>
    <t>Suporte de união em "L" em latão fundido, sem batedor, para dois ou três vidros temperados de 10 mm. Ref.: Santa Marina/1310; Belga Metais/9310</t>
  </si>
  <si>
    <t>Botão de correção fosco acetinado com parafuso. Ref.: Santa Marina/1002</t>
  </si>
  <si>
    <t>Trinco inferior, com miolo, em latão fundido cromado, para porta de vidro temperado 10 mm. Ref.: Santa Marina/1502; Belga Metais/9502</t>
  </si>
  <si>
    <t>Dobradiça superior para porta de vidro temperado, em latão fundido cromado. Ref.: Santa Marina / 1101 ou Belga Metais / 9101</t>
  </si>
  <si>
    <t>Dobradiça inferior para porta de vidro temperado, em latão fundido cromado. Ref.: Santa Marina / 1103; Belga Metais / 9103</t>
  </si>
  <si>
    <t>Capuchinho para trinco para vidro temperado, com furo de 8 ou 10 mm, em latão fundido. Ref.: Santa Marina/1037; Santa Marina/1038; Belga Metais/9038</t>
  </si>
  <si>
    <t>Facão simples para lateral e bandeira de vidro temperado 10 mm, com ponto de giro para dobradiça superior, em latão fundido cromado. Ref.: Santa Marina/1209; Belga Metais/9209</t>
  </si>
  <si>
    <t>Suporte de união, com miolo, para vidro temperado de 10 mm, em latão fundido cromado. Ref.: Santa Marina/1306; Belga Metais/9306</t>
  </si>
  <si>
    <t>Suporte para basculante e pivotante de vidro temperado 10 mm, em latão fundido cromado. Ref.: Santa Marina/1230; Belga Metais/9230</t>
  </si>
  <si>
    <t>Trinco central para basculante em vidro temperado 10 mm, em latão fundido cromado. Ref.: Santa Marina/1523; Belga Metais/9523</t>
  </si>
  <si>
    <t>KG</t>
  </si>
  <si>
    <t>CHP</t>
  </si>
  <si>
    <t>CHI</t>
  </si>
  <si>
    <t>Cabo flexível isolado em EPR não halogenado 25 mm² 0,6 a 1 kV</t>
  </si>
  <si>
    <t>Pini 16.119.000306.MAT</t>
  </si>
  <si>
    <t>Cabo flexível isolado em EPR não halogenado 35 mm² 0,6 a 1 kV</t>
  </si>
  <si>
    <t>Pini 16.119.000307.MAT</t>
  </si>
  <si>
    <t>Cabo flexível isolado em EPR não halogenado 50 mm² 0,6 a 1 kV</t>
  </si>
  <si>
    <t>Pini 16.119.000308.MAT</t>
  </si>
  <si>
    <t>Cabo flexível isolado em EPR não halogenado 70 mm² 0,6 a 1 kV</t>
  </si>
  <si>
    <t>Pini 16.119.000309.MAT</t>
  </si>
  <si>
    <t>Cabo flexível isolado em EPR não halogenado 95 mm² 0,6 a 1 kV</t>
  </si>
  <si>
    <t>Pini 16.119.000310.MAT</t>
  </si>
  <si>
    <t>Cabo flexível isolado em EPR não halogenado 120 mm² 0,6 a 1 kV</t>
  </si>
  <si>
    <t>Pini 16.119.000311.MAT</t>
  </si>
  <si>
    <t>Cabo flexível isolado em EPR não halogenado 150 mm² 0,6 a 1 kV</t>
  </si>
  <si>
    <t>Pini 16.119.000312.MAT</t>
  </si>
  <si>
    <t>Cabo flexível isolado em EPR não halogenado 185 mm² 0,6 a 1 kV</t>
  </si>
  <si>
    <t>Pini 16.119.000313.MAT</t>
  </si>
  <si>
    <t>Cabo flexível isolado em EPR não halogenado 240 mm² 0,6 a 1 kV</t>
  </si>
  <si>
    <t>Pini 16.119.000314.MAT</t>
  </si>
  <si>
    <t>SF-00937</t>
  </si>
  <si>
    <t>M2</t>
  </si>
  <si>
    <t>Broca com ponta de widia Ø 3/8" x 160 mm</t>
  </si>
  <si>
    <t>Furadeira de impacto elétrica - 0,65 kW, Ø mandril 5/8"</t>
  </si>
  <si>
    <t>h prod</t>
  </si>
  <si>
    <t>Hidrofugante à base de silano e silicone</t>
  </si>
  <si>
    <t>Pini 10.104.000025.MAT</t>
  </si>
  <si>
    <t>Lixadeira angular manual elétrica Ø 7" 2200 W 6600 rpm</t>
  </si>
  <si>
    <t>loc/un/dia</t>
  </si>
  <si>
    <t>Pini 05.108.000430.MAT</t>
  </si>
  <si>
    <t>Corpo de apoio em polietileno para aplicação de mástiques em juntas</t>
  </si>
  <si>
    <t>Pini 22.115.000010.MAT</t>
  </si>
  <si>
    <t>Eletroduto de aço com costura galvanização eletrolítica Ø 3"</t>
  </si>
  <si>
    <t>Grelha em ferro fundido com caixilho de apoio espessura 15 mm, largura 200 mm</t>
  </si>
  <si>
    <t>Pini 13.121.000520.MAT</t>
  </si>
  <si>
    <t>Laminado melamínico texturizado esp. 1,3 mm</t>
  </si>
  <si>
    <t>Pini 23.104.000050.MAT</t>
  </si>
  <si>
    <t>Lixa grana 100 para superfície metálica</t>
  </si>
  <si>
    <t>Pini 20.105.000015.MAT</t>
  </si>
  <si>
    <t>Raspagem, calafetagem, aplicação de synteko alto brilho em piso de madeira</t>
  </si>
  <si>
    <t>ORSE 13271</t>
  </si>
  <si>
    <t>Compressor de ar portátil de 71 PCM - 15 kW</t>
  </si>
  <si>
    <t>SICRO E9640</t>
  </si>
  <si>
    <t>Serra para corte de concreto e asfalto - 10 kW</t>
  </si>
  <si>
    <t>SICRO E9591</t>
  </si>
  <si>
    <t>Cordão de polietileno expandido</t>
  </si>
  <si>
    <t>SICRO M1131</t>
  </si>
  <si>
    <t>Disco diamantado - D = 350 mm</t>
  </si>
  <si>
    <t>SICRO M1385</t>
  </si>
  <si>
    <t>Compactador manual de placa vibratória - 3 kW - CHP</t>
  </si>
  <si>
    <t>SICRO E9556</t>
  </si>
  <si>
    <t>Compactador manual de placa vibratória - 3 kW - CHI</t>
  </si>
  <si>
    <t>Conjunto de vedação elástica para furo Ø 8 mm</t>
  </si>
  <si>
    <t>Pini 09.105.000280.MAT</t>
  </si>
  <si>
    <t>Telha estrutural de fibrocimento ondulada esp. 8 mm largura útil 102 cm</t>
  </si>
  <si>
    <t>Calço plástico para fixação de telha de fibrocimento tipo modulada e onda 50</t>
  </si>
  <si>
    <t>Fixador de aba telha de fibrocimento simples modulada</t>
  </si>
  <si>
    <t>Parafuso rosca soberba galvanizado Ø 8 mm x 165 mm</t>
  </si>
  <si>
    <t>Pini 09.105.000200.MAT</t>
  </si>
  <si>
    <t>Cumeeira articulada superior para telha de fibrocimento modulada ou onda 50</t>
  </si>
  <si>
    <t>Cumeeira articulada inferior para telha de fibrocimento tipo modulada ou onda 50</t>
  </si>
  <si>
    <t>Parafuso rosca soberba galvanizado Ø 8 mm x 250 mm</t>
  </si>
  <si>
    <t>Lava-jato água fria pressão 1700 psi</t>
  </si>
  <si>
    <t>loc/un/h</t>
  </si>
  <si>
    <t>Pini 05.108.000680.MAT</t>
  </si>
  <si>
    <t>Solução limpadora diluída em água</t>
  </si>
  <si>
    <t>Chapa de madeira compensada resinada 1,10 x 2,20 m # 10 mm</t>
  </si>
  <si>
    <t>Pini 02.101.000056.MAT</t>
  </si>
  <si>
    <t>Tinta aluminizada de base asfáltica</t>
  </si>
  <si>
    <t>Pini 10.102.000025.MAT</t>
  </si>
  <si>
    <t>Manta asfáltica aluminizada</t>
  </si>
  <si>
    <t>Pini 10.104.000005.MAT</t>
  </si>
  <si>
    <t>Emulsão hidro-asfáltica</t>
  </si>
  <si>
    <t>Pini 10.102.000035.MAT</t>
  </si>
  <si>
    <t>Tinta betuminosa</t>
  </si>
  <si>
    <t>Manta butílica # 0,8 mm</t>
  </si>
  <si>
    <t>Fita de caldeação para manta butilíca largura 50 mm # 3 mm</t>
  </si>
  <si>
    <t>Adesivo auto vulcanizante para manta butilíca</t>
  </si>
  <si>
    <t>Descrição do objeto</t>
  </si>
  <si>
    <t>PLANILHA ORÇAMENTÁRIA</t>
  </si>
  <si>
    <t>QUANTIDADE</t>
  </si>
  <si>
    <t>CUSTO DIRETO</t>
  </si>
  <si>
    <t>BDI (%)</t>
  </si>
  <si>
    <t>PREÇO UNITÁRIO COM BDI</t>
  </si>
  <si>
    <t>Andaime fachadeiro</t>
  </si>
  <si>
    <t>m2 x mês</t>
  </si>
  <si>
    <t>SF-00052</t>
  </si>
  <si>
    <t>Ensaio de ponto de ancoragem existente</t>
  </si>
  <si>
    <t>SF-00066</t>
  </si>
  <si>
    <t>Ponto de ancoragem</t>
  </si>
  <si>
    <t>Difusor de ar quadrado 360x360 mm</t>
  </si>
  <si>
    <t>Difusor de ar quadrado para insuflamento em duas direções perpendiculares 376x376 mm</t>
  </si>
  <si>
    <t>Difusor de ar retangular para insuflamento em duas direções 371x208 mm</t>
  </si>
  <si>
    <t>Difusor de ar retangular para insuflamento em três direções 264x432 mm</t>
  </si>
  <si>
    <t>Difusor de ar retangular para insuflamento em três direções 320x562 mm</t>
  </si>
  <si>
    <t>Difusor de ar retangular para insuflamento em três direções 371x208 mm</t>
  </si>
  <si>
    <t>Difusor de ar retangular para insuflamento em uma direção 371x208 mm</t>
  </si>
  <si>
    <t>Grelha para retorno retangular 425x225 mm</t>
  </si>
  <si>
    <t>Grelha para retorno retangular 525x325 mm</t>
  </si>
  <si>
    <t>Grelha para retorno para portas, divisórias e paredes 525x325 mm</t>
  </si>
  <si>
    <t>SF-00735</t>
  </si>
  <si>
    <t>SF-00738</t>
  </si>
  <si>
    <t>SF-00743</t>
  </si>
  <si>
    <t>Espátula forjada de 12 cm</t>
  </si>
  <si>
    <t>SF-00745</t>
  </si>
  <si>
    <t>Espátula forjada de 8 cm</t>
  </si>
  <si>
    <t>SF-00746</t>
  </si>
  <si>
    <t>SF-00747</t>
  </si>
  <si>
    <t>Estilete emborrachado de 18 mm</t>
  </si>
  <si>
    <t>SF-00759</t>
  </si>
  <si>
    <t>SF-00760</t>
  </si>
  <si>
    <t>SF-00761</t>
  </si>
  <si>
    <t>Nível manual de alumínio com base magnética 350 mm</t>
  </si>
  <si>
    <t>SF-00771</t>
  </si>
  <si>
    <t>SF-00798</t>
  </si>
  <si>
    <t>Serra tico-tico com controle de velocidade</t>
  </si>
  <si>
    <t>SF-00807</t>
  </si>
  <si>
    <t>SF-00822</t>
  </si>
  <si>
    <t>SF-00831</t>
  </si>
  <si>
    <t>SF-00839</t>
  </si>
  <si>
    <t>SF-00840</t>
  </si>
  <si>
    <t>Talabarte em Y</t>
  </si>
  <si>
    <t>SF-00841</t>
  </si>
  <si>
    <t>Montagem e desmontagem de andaime fachadeiro</t>
  </si>
  <si>
    <t>SF-01193</t>
  </si>
  <si>
    <t>SF-01209</t>
  </si>
  <si>
    <t>SF-01211</t>
  </si>
  <si>
    <t>SF-01216</t>
  </si>
  <si>
    <t>Pistola aplicadora de silicone e PU</t>
  </si>
  <si>
    <t>SF-01219</t>
  </si>
  <si>
    <t>Talha Manual para Elevação de Cargas (2 ton)</t>
  </si>
  <si>
    <t>SF-01220</t>
  </si>
  <si>
    <t>SF-01224</t>
  </si>
  <si>
    <t>Lavadora de alta pressão</t>
  </si>
  <si>
    <t>BENEFÍCIOS E DESPESAS INDIRETAS - BDI</t>
  </si>
  <si>
    <t>BDI Edificações</t>
  </si>
  <si>
    <t>BDI mero fornecimento</t>
  </si>
  <si>
    <t>Componentes do BDI</t>
  </si>
  <si>
    <t>Cálculo sem CPRB</t>
  </si>
  <si>
    <t>não-desonerado</t>
  </si>
  <si>
    <t>% considerado</t>
  </si>
  <si>
    <t>AC</t>
  </si>
  <si>
    <t>S+G</t>
  </si>
  <si>
    <t>R</t>
  </si>
  <si>
    <t>DF</t>
  </si>
  <si>
    <t>PIS</t>
  </si>
  <si>
    <t>COFINS</t>
  </si>
  <si>
    <t>CPRB</t>
  </si>
  <si>
    <t>ISS</t>
  </si>
  <si>
    <t>Referências TCU - BDI Edificações</t>
  </si>
  <si>
    <t>Referências TCU - BDI mero fornecimento</t>
  </si>
  <si>
    <t>1º Quartil</t>
  </si>
  <si>
    <t>Médio</t>
  </si>
  <si>
    <t>3º Quartil</t>
  </si>
  <si>
    <r>
      <t xml:space="preserve">Fontes: </t>
    </r>
    <r>
      <rPr>
        <sz val="12"/>
        <rFont val="Arial"/>
        <family val="2"/>
      </rPr>
      <t>Acórdãos 2.369/2011-TCU-Plenário e 2.622/2013-TCU-Plenário.</t>
    </r>
  </si>
  <si>
    <t>Insumos de outras tabelas de referência</t>
  </si>
  <si>
    <t>INSUMO</t>
  </si>
  <si>
    <t>FONTE DE PREÇO</t>
  </si>
  <si>
    <t>PREÇO UNITÁRIO</t>
  </si>
  <si>
    <t>Pini 27.103.000260.MAT</t>
  </si>
  <si>
    <t>Pini 27.103.000340.MAT</t>
  </si>
  <si>
    <t>Pini 27.103.000320.MAT Adaptada</t>
  </si>
  <si>
    <t>Pini 27.103.000400.MAT</t>
  </si>
  <si>
    <t>Pini 27.103.000480.MAT</t>
  </si>
  <si>
    <t>Pini 27.103.000300.MAT</t>
  </si>
  <si>
    <t>Pini 05.102.000020.MAT</t>
  </si>
  <si>
    <t>Pini 16.111.001107.MAT</t>
  </si>
  <si>
    <t>Telha estrutural de fibrocimento esp. 8 mm largura útil 49 cm</t>
  </si>
  <si>
    <t>Pini 09.105.000300.MAT</t>
  </si>
  <si>
    <t>Carrinho plataforma</t>
  </si>
  <si>
    <t>Lanterna</t>
  </si>
  <si>
    <t>Cavalete de sinalização de manutenção</t>
  </si>
  <si>
    <t>Cone de sinalização</t>
  </si>
  <si>
    <t>Detector de tensão sem contato de baixa tensão</t>
  </si>
  <si>
    <t>Etiqueta de bloqueio</t>
  </si>
  <si>
    <t>Escada duplo acesso 4 degraus</t>
  </si>
  <si>
    <t>Andaime tubular 1 m por 1 m e 6 m de altura</t>
  </si>
  <si>
    <t>Andaime tubular 1,5 m por 1 m e 6 m de altura</t>
  </si>
  <si>
    <t>Corda semi-estática 11 mm</t>
  </si>
  <si>
    <t>Chave de impacto sem fio</t>
  </si>
  <si>
    <t>Rotulador</t>
  </si>
  <si>
    <t>Serra rápida portátil</t>
  </si>
  <si>
    <t>Motoesmeril 6 polegadas</t>
  </si>
  <si>
    <t>Alicate de corte isolado 160 mm</t>
  </si>
  <si>
    <t>Alicate universal isolado 200 mm</t>
  </si>
  <si>
    <t>Alicate bico reto isolado 160 mm</t>
  </si>
  <si>
    <t>Alicate desencapador isolado 160 mm</t>
  </si>
  <si>
    <t>Chave Phillips isolada PH0</t>
  </si>
  <si>
    <t>Chave Phillips isolada PH1</t>
  </si>
  <si>
    <t>Chave Phillips isolada PH2</t>
  </si>
  <si>
    <t>Chave de fenda isolada 3 mm</t>
  </si>
  <si>
    <t>Chave de fenda isolada 5,5 mm</t>
  </si>
  <si>
    <t>Chave de fenda isolada 6,5 mm</t>
  </si>
  <si>
    <t>Jogo de chave allen em polegadas</t>
  </si>
  <si>
    <t>Jogo de chaves combinadas com catraca métrico</t>
  </si>
  <si>
    <t>Jogo de chaves combinadas com catraca em polegadas</t>
  </si>
  <si>
    <t>Jogo de chaves combinadas métrico</t>
  </si>
  <si>
    <t>Jogo de chaves combinadas em polegadas</t>
  </si>
  <si>
    <t>Jogo de soquetes sextavado 1/2 métrico</t>
  </si>
  <si>
    <t>Jogo de soquetes 1/2 em polegadas</t>
  </si>
  <si>
    <t>Jogo de soquetes 3/8</t>
  </si>
  <si>
    <t>Jogo de bits</t>
  </si>
  <si>
    <t>Jogo de chaves biela métrico</t>
  </si>
  <si>
    <t>Jogo de soquetes sextavado de impacto 1/2 métrico</t>
  </si>
  <si>
    <t>Serrote para gesso 150 mm</t>
  </si>
  <si>
    <t>Martelo de borracha</t>
  </si>
  <si>
    <t>Martelo tipo pena</t>
  </si>
  <si>
    <t>Alicate amperímetro 400 A</t>
  </si>
  <si>
    <t>Termômetro infravermelho</t>
  </si>
  <si>
    <t>Torquímetro de estalo 100 Nm</t>
  </si>
  <si>
    <t>Torquímetro de estalo 50 Nm</t>
  </si>
  <si>
    <t>Multímetro</t>
  </si>
  <si>
    <t>Veículo do tipo automóvel de passageiros</t>
  </si>
  <si>
    <t>mês</t>
  </si>
  <si>
    <t>SF-02385</t>
  </si>
  <si>
    <t>SF-02387</t>
  </si>
  <si>
    <t>SF-02388</t>
  </si>
  <si>
    <t>SF-02389</t>
  </si>
  <si>
    <t>SF-02390</t>
  </si>
  <si>
    <t>SF-02400</t>
  </si>
  <si>
    <t>SF-02403</t>
  </si>
  <si>
    <t>SF-02405</t>
  </si>
  <si>
    <t>SF-02406</t>
  </si>
  <si>
    <t>SF-02411</t>
  </si>
  <si>
    <t>SF-02424</t>
  </si>
  <si>
    <t>SF-02428</t>
  </si>
  <si>
    <t>SF-02436</t>
  </si>
  <si>
    <t>SF-02441</t>
  </si>
  <si>
    <t>SF-02451</t>
  </si>
  <si>
    <t>SF-02453</t>
  </si>
  <si>
    <t>SF-02454</t>
  </si>
  <si>
    <t>SF-02456</t>
  </si>
  <si>
    <t>SF-02479</t>
  </si>
  <si>
    <t>SF-02480</t>
  </si>
  <si>
    <t>SF-02481</t>
  </si>
  <si>
    <t>SF-02485</t>
  </si>
  <si>
    <t>SF-02487</t>
  </si>
  <si>
    <t>SF-02488</t>
  </si>
  <si>
    <t>SF-02496</t>
  </si>
  <si>
    <t>SF-02498</t>
  </si>
  <si>
    <t>SF-02503</t>
  </si>
  <si>
    <t>SF-02506</t>
  </si>
  <si>
    <t>SF-02507</t>
  </si>
  <si>
    <t>SF-02508</t>
  </si>
  <si>
    <t>SF-02509</t>
  </si>
  <si>
    <t>SF-02511</t>
  </si>
  <si>
    <t>SF-02512</t>
  </si>
  <si>
    <t>SF-02513</t>
  </si>
  <si>
    <t>SF-02516</t>
  </si>
  <si>
    <t>SF-02517</t>
  </si>
  <si>
    <t>SF-02519</t>
  </si>
  <si>
    <t>SF-02533</t>
  </si>
  <si>
    <t>SF-02534</t>
  </si>
  <si>
    <t>SF-02535</t>
  </si>
  <si>
    <t>SF-02537</t>
  </si>
  <si>
    <t>SF-02538</t>
  </si>
  <si>
    <t>SF-02541</t>
  </si>
  <si>
    <t>SF-02543</t>
  </si>
  <si>
    <t>SF-02545</t>
  </si>
  <si>
    <t>SF-02546</t>
  </si>
  <si>
    <t>SF-02547</t>
  </si>
  <si>
    <t>SF-02548</t>
  </si>
  <si>
    <t>SF-02560</t>
  </si>
  <si>
    <t>SF-02570</t>
  </si>
  <si>
    <t>Escada duplo acesso 6 degraus</t>
  </si>
  <si>
    <t>Esquadro 300 mm</t>
  </si>
  <si>
    <t>Martelo tipo unha</t>
  </si>
  <si>
    <t>Rebitadeira manual</t>
  </si>
  <si>
    <t>Relógio de ponto biométrico</t>
  </si>
  <si>
    <t>Jogo de chave allen longo métrico</t>
  </si>
  <si>
    <t>Exaustor para espaço confinado</t>
  </si>
  <si>
    <t>Veículo do tipo utilitário</t>
  </si>
  <si>
    <t>BASE DE FUSÍVEL NH 00 ATÉ 160 A EM QUADRO DE DISTRIBUIÇÃO DE LUZ E FORÇA</t>
  </si>
  <si>
    <t>Pini 16.109.000300.MAT</t>
  </si>
  <si>
    <t>BASE DE FUSÍVEL NH 1 ATÉ 250 A EM QUADRO DE DISTRIBUIÇÃO DE LUZ E FORÇA</t>
  </si>
  <si>
    <t>Pini 16.109.000305.MAT</t>
  </si>
  <si>
    <t>BASE DE FUSÍVEL NH 2 ATÉ 400 A EM QUADRO DE DISTRIBUIÇÃO DE LUZ E FORÇA</t>
  </si>
  <si>
    <t>Pini 16.109.000310.MAT</t>
  </si>
  <si>
    <t>BASE DE FUSÍVEL NH 3 ATÉ 630 A EM QUADRO DE DISTRIBUIÇÃO DE FORÇA</t>
  </si>
  <si>
    <t>Pini 16.109.000315.MAT</t>
  </si>
  <si>
    <t>Pini 16.004.000075.MAT</t>
  </si>
  <si>
    <t>FUSÍVEL RETARDADO NH 00 COM INDICADOR DE TOPO 125 A</t>
  </si>
  <si>
    <t>Pini 16.004.000076.MAT</t>
  </si>
  <si>
    <t>FUSÍVEL RETARDADO NH 01 COM INDICADOR DE TOPO 250 A</t>
  </si>
  <si>
    <t>Pini 16.004.000077.MAT</t>
  </si>
  <si>
    <t>FUSÍVEL RETARDADO NH 02 COM INDICADOR DE TOPO 400 A</t>
  </si>
  <si>
    <t>Pini 16.004.000078.MAT</t>
  </si>
  <si>
    <t>FUSÍVEL RETARDADO NH 03 COM INDICADOR DE TOPO 630 A</t>
  </si>
  <si>
    <t>Pini 16.015.000008.MAT</t>
  </si>
  <si>
    <t>CAIXA DE PASSAGEM EM CHAPA DE AÇO COM TAMPA APARAFUSADA 402 X 402 X 152 MM</t>
  </si>
  <si>
    <t>ABRACADEIRA TIPO COPO, DE 1"</t>
  </si>
  <si>
    <t>Pini 24.106.000100.MAT</t>
  </si>
  <si>
    <t>SOLVENTE PARA VERNIZ POLIURETANO</t>
  </si>
  <si>
    <t>VERNIZ POLIURETANO ALIFÁTICO BICOMPONENTE</t>
  </si>
  <si>
    <t>Pini 24.103.000070.MAT</t>
  </si>
  <si>
    <t>ELETRODUTO/DUTO PEAD FLEXIVEL PAREDE SIMPLES, CORRUGACAO HELICOIDAL, COR PRETA, SEM ROSCA, DE 5",  PARA CABEAMENTO SUBTERRANEO (NBR 15715)</t>
  </si>
  <si>
    <t>Pini 16.111.000062.MAT</t>
  </si>
  <si>
    <t>Pini 30.111.000310.SER</t>
  </si>
  <si>
    <t>Grelha pré-moldada de concreto para canaleta 35 x 60 x 5 cm</t>
  </si>
  <si>
    <t>Furo em concreto com broca de widia, utilizando martele elétrico Ø 3/8" profundidade 10 cm</t>
  </si>
  <si>
    <t>Pini 30.148.000150.SER</t>
  </si>
  <si>
    <t>SF-03060</t>
  </si>
  <si>
    <t>Chave de grifo 10”</t>
  </si>
  <si>
    <t>SF-03062</t>
  </si>
  <si>
    <t>Chave de grifo 14”</t>
  </si>
  <si>
    <t>SF-03063</t>
  </si>
  <si>
    <t>Chave de grifo 18”</t>
  </si>
  <si>
    <t>SF-03064</t>
  </si>
  <si>
    <t>Chave de grifo 24”</t>
  </si>
  <si>
    <t>SF-03065</t>
  </si>
  <si>
    <t>Chave de grifo 36”</t>
  </si>
  <si>
    <t>SF-03071</t>
  </si>
  <si>
    <t>CURVA PVC LONGA 45 GRAUS, 100 MM, PARA ESGOTO PREDIAL</t>
  </si>
  <si>
    <t>TUBO PVC, ROSCAVEL, 3", AGUA FRIA PREDIAL</t>
  </si>
  <si>
    <t>TUBO PVC, ROSCAVEL, 4", AGUA FRIA PREDIAL</t>
  </si>
  <si>
    <t>LUVA PVC, ROSCAVEL, 2", AGUA FRIA PREDIAL</t>
  </si>
  <si>
    <t>Pini 05.001.000017.MAT</t>
  </si>
  <si>
    <t>Bloco de concreto tipo canaleta 19 x 19 x 39 cm</t>
  </si>
  <si>
    <t>Vermiculita expandida</t>
  </si>
  <si>
    <t>Pini 11.001.000008.MAT</t>
  </si>
  <si>
    <t>FIBRA DE POLIPROPILENO P/ CONCRETO DOSADO EM CENTRAL FILAMENTOS - TECNOLOGIA "CRACKSTOP"</t>
  </si>
  <si>
    <t>SIURB 10730</t>
  </si>
  <si>
    <t>BLOCO DE VEDACAO TIPO CANALETA DE CONCRETO 19 X 19 X 39 CM (CLASSE C - NBR 6136)</t>
  </si>
  <si>
    <t>Adaptador fixo rosca macho PEX gás Ø 26 mm x 3/4</t>
  </si>
  <si>
    <t>Pini 13.107.000172.MAT</t>
  </si>
  <si>
    <t>Luva redução PEX gás Ø 26 mm x 20 mm</t>
  </si>
  <si>
    <t>Pini 13.107.000205.MAT</t>
  </si>
  <si>
    <t>Tê rosca fêmea PEX gás Ø 26 mm x 3/4"</t>
  </si>
  <si>
    <t>Pini 13.107.000260.MAT</t>
  </si>
  <si>
    <t>SUPORTE PARA 3 PÉTALAS PARA LUMINÁRIA DE ILUMINAÇÃO PÚBLICA</t>
  </si>
  <si>
    <t>AGETOP 3895</t>
  </si>
  <si>
    <t>Eletroduto rígido roscável de aço galvanizado a fogo de 1”, tipo pesado</t>
  </si>
  <si>
    <t>Eletroduto rígido roscável de aço galvanizado a fogo de 1 1/2”, tipo pesado</t>
  </si>
  <si>
    <t>Eletroduto rígido roscável de aço galvanizado a fogo de 3”, tipo pesado</t>
  </si>
  <si>
    <t>Eletroduto rígido roscável de aço galvanizado a fogo de 2”, tipo pesado</t>
  </si>
  <si>
    <t>Pini 16.111.000902.MAT</t>
  </si>
  <si>
    <t>Pini 16.111.000904.MAT</t>
  </si>
  <si>
    <t>Pini 16.111.000905.MAT</t>
  </si>
  <si>
    <t>Pini 16.111.000907.MAT</t>
  </si>
  <si>
    <t>SUPORTE PARA 4 PÉTALAS PARA LUMINÁRIA DE ILUMINAÇÃO PÚBLICA</t>
  </si>
  <si>
    <t>AGETOP 3896</t>
  </si>
  <si>
    <t>Pini 16.111.001104.MAT</t>
  </si>
  <si>
    <t>Pini 16.111.001103.MAT</t>
  </si>
  <si>
    <t>Pini  16.111.001102.MAT</t>
  </si>
  <si>
    <t>Pini  16.111.001105.MAT</t>
  </si>
  <si>
    <t>Pini  16.111.001101.MAT</t>
  </si>
  <si>
    <t>SF-03600</t>
  </si>
  <si>
    <t>SF-03601</t>
  </si>
  <si>
    <t>SF-03602</t>
  </si>
  <si>
    <t>SF-03603</t>
  </si>
  <si>
    <t>SF-03604</t>
  </si>
  <si>
    <t>SF-03605</t>
  </si>
  <si>
    <t>SF-03606</t>
  </si>
  <si>
    <t>SF-03607</t>
  </si>
  <si>
    <t>SF-03608</t>
  </si>
  <si>
    <t>SF-03609</t>
  </si>
  <si>
    <t>SF-03610</t>
  </si>
  <si>
    <t>SF-03611</t>
  </si>
  <si>
    <t>SF-03612</t>
  </si>
  <si>
    <t>SF-03613</t>
  </si>
  <si>
    <t>SF-03614</t>
  </si>
  <si>
    <t>SF-03615</t>
  </si>
  <si>
    <t>SF-03616</t>
  </si>
  <si>
    <t>SF-03617</t>
  </si>
  <si>
    <t>SF-03618</t>
  </si>
  <si>
    <t>SF-03619</t>
  </si>
  <si>
    <t>SF-03620</t>
  </si>
  <si>
    <t>SF-03621</t>
  </si>
  <si>
    <t>SF-03622</t>
  </si>
  <si>
    <t>SF-03623</t>
  </si>
  <si>
    <t>SF-03625</t>
  </si>
  <si>
    <t>SF-03626</t>
  </si>
  <si>
    <t>SF-03627</t>
  </si>
  <si>
    <t>SF-03628</t>
  </si>
  <si>
    <t>SF-03629</t>
  </si>
  <si>
    <t>SF-03630</t>
  </si>
  <si>
    <t>SF-03631</t>
  </si>
  <si>
    <t>SF-03632</t>
  </si>
  <si>
    <t>SF-03633</t>
  </si>
  <si>
    <t>SF-03634</t>
  </si>
  <si>
    <t>SF-03635</t>
  </si>
  <si>
    <t>SF-03636</t>
  </si>
  <si>
    <t>SF-03637</t>
  </si>
  <si>
    <t>SF-03638</t>
  </si>
  <si>
    <t>SF-03639</t>
  </si>
  <si>
    <t>SF-03644</t>
  </si>
  <si>
    <t>SF-03645</t>
  </si>
  <si>
    <t>SF-03646</t>
  </si>
  <si>
    <t>SF-03647</t>
  </si>
  <si>
    <t>SF-03648</t>
  </si>
  <si>
    <t>SF-03649</t>
  </si>
  <si>
    <t>SF-03650</t>
  </si>
  <si>
    <t>SF-03651</t>
  </si>
  <si>
    <t>SF-03652</t>
  </si>
  <si>
    <t>SF-03653</t>
  </si>
  <si>
    <t>SF-03654</t>
  </si>
  <si>
    <t>SF-03655</t>
  </si>
  <si>
    <t>SF-03656</t>
  </si>
  <si>
    <t>SF-03657</t>
  </si>
  <si>
    <t>SF-03658</t>
  </si>
  <si>
    <t>SF-03659</t>
  </si>
  <si>
    <t>SF-03660</t>
  </si>
  <si>
    <t>SF-03661</t>
  </si>
  <si>
    <t>SF-03662</t>
  </si>
  <si>
    <t>SF-03663</t>
  </si>
  <si>
    <t>SF-03664</t>
  </si>
  <si>
    <t>SF-03665</t>
  </si>
  <si>
    <t>SF-03666</t>
  </si>
  <si>
    <t>SF-03667</t>
  </si>
  <si>
    <t>SF-03668</t>
  </si>
  <si>
    <t>SF-03669</t>
  </si>
  <si>
    <t>SF-03670</t>
  </si>
  <si>
    <t>SF-03671</t>
  </si>
  <si>
    <t>SF-03672</t>
  </si>
  <si>
    <t>SF-03673</t>
  </si>
  <si>
    <t>SF-03674</t>
  </si>
  <si>
    <t>SF-03675</t>
  </si>
  <si>
    <t>SF-03676</t>
  </si>
  <si>
    <t>SF-03677</t>
  </si>
  <si>
    <t>SF-03678</t>
  </si>
  <si>
    <t>SF-03679</t>
  </si>
  <si>
    <t>SF-03680</t>
  </si>
  <si>
    <t>SF-03681</t>
  </si>
  <si>
    <t>SF-03682</t>
  </si>
  <si>
    <t>SF-03683</t>
  </si>
  <si>
    <t>SF-03684</t>
  </si>
  <si>
    <t>SF-03685</t>
  </si>
  <si>
    <t>SF-03686</t>
  </si>
  <si>
    <t>SF-03687</t>
  </si>
  <si>
    <t>SF-03688</t>
  </si>
  <si>
    <t>SF-03689</t>
  </si>
  <si>
    <t>SF-03690</t>
  </si>
  <si>
    <t>SF-03691</t>
  </si>
  <si>
    <t>SF-03692</t>
  </si>
  <si>
    <t>SF-03693</t>
  </si>
  <si>
    <t>SF-03694</t>
  </si>
  <si>
    <t>SF-03695</t>
  </si>
  <si>
    <t>SF-03696</t>
  </si>
  <si>
    <t>SF-03697</t>
  </si>
  <si>
    <t>SF-03698</t>
  </si>
  <si>
    <t>SF-03699</t>
  </si>
  <si>
    <t>SF-03700</t>
  </si>
  <si>
    <t>SF-03701</t>
  </si>
  <si>
    <t>SF-03702</t>
  </si>
  <si>
    <t>SF-03703</t>
  </si>
  <si>
    <t>SF-03704</t>
  </si>
  <si>
    <t>SF-03707</t>
  </si>
  <si>
    <t>SF-03708</t>
  </si>
  <si>
    <t>SF-03709</t>
  </si>
  <si>
    <t>SF-03710</t>
  </si>
  <si>
    <t>SF-03711</t>
  </si>
  <si>
    <t>SF-03712</t>
  </si>
  <si>
    <t>SF-03713</t>
  </si>
  <si>
    <t>SF-03714</t>
  </si>
  <si>
    <t>SF-03715</t>
  </si>
  <si>
    <t>SF-03716</t>
  </si>
  <si>
    <t>SF-03717</t>
  </si>
  <si>
    <t>SF-03718</t>
  </si>
  <si>
    <t>SF-03719</t>
  </si>
  <si>
    <t>SF-03720</t>
  </si>
  <si>
    <t>SF-03722</t>
  </si>
  <si>
    <t>SF-03723</t>
  </si>
  <si>
    <t>SF-03724</t>
  </si>
  <si>
    <t>SF-03725</t>
  </si>
  <si>
    <t>SF-03726</t>
  </si>
  <si>
    <t>SF-03727</t>
  </si>
  <si>
    <t>SF-03728</t>
  </si>
  <si>
    <t>SF-03729</t>
  </si>
  <si>
    <t>SF-03730</t>
  </si>
  <si>
    <t>SF-03731</t>
  </si>
  <si>
    <t>SF-03732</t>
  </si>
  <si>
    <t>SF-03733</t>
  </si>
  <si>
    <t>SF-03734</t>
  </si>
  <si>
    <t>SF-03735</t>
  </si>
  <si>
    <t>SF-03736</t>
  </si>
  <si>
    <t>SF-03737</t>
  </si>
  <si>
    <t>SF-03738</t>
  </si>
  <si>
    <t>SF-03739</t>
  </si>
  <si>
    <t>SF-03740</t>
  </si>
  <si>
    <t>SF-03741</t>
  </si>
  <si>
    <t>SF-03742</t>
  </si>
  <si>
    <t>SF-03743</t>
  </si>
  <si>
    <t>SF-03744</t>
  </si>
  <si>
    <t>SF-03745</t>
  </si>
  <si>
    <t>SF-03746</t>
  </si>
  <si>
    <t>SF-03747</t>
  </si>
  <si>
    <t>SF-03748</t>
  </si>
  <si>
    <t>SF-03749</t>
  </si>
  <si>
    <t>SF-03750</t>
  </si>
  <si>
    <t>SF-03751</t>
  </si>
  <si>
    <t>SF-03752</t>
  </si>
  <si>
    <t>SF-03753</t>
  </si>
  <si>
    <t>SF-03754</t>
  </si>
  <si>
    <t>SF-03755</t>
  </si>
  <si>
    <t>SF-03756</t>
  </si>
  <si>
    <t>SF-03757</t>
  </si>
  <si>
    <t>SF-03758</t>
  </si>
  <si>
    <t>SF-03759</t>
  </si>
  <si>
    <t>SF-03760</t>
  </si>
  <si>
    <t>SF-03761</t>
  </si>
  <si>
    <t>SF-03762</t>
  </si>
  <si>
    <t>SF-03763</t>
  </si>
  <si>
    <t>SF-03764</t>
  </si>
  <si>
    <t>SF-03765</t>
  </si>
  <si>
    <t>SF-03766</t>
  </si>
  <si>
    <t>SF-03767</t>
  </si>
  <si>
    <t>SF-03768</t>
  </si>
  <si>
    <t>SF-03769</t>
  </si>
  <si>
    <t>SF-03770</t>
  </si>
  <si>
    <t>SF-03771</t>
  </si>
  <si>
    <t>SF-03772</t>
  </si>
  <si>
    <t>SF-03773</t>
  </si>
  <si>
    <t>SF-03774</t>
  </si>
  <si>
    <t>SF-03775</t>
  </si>
  <si>
    <t>SF-03776</t>
  </si>
  <si>
    <t>SF-03777</t>
  </si>
  <si>
    <t>SF-03778</t>
  </si>
  <si>
    <t>SF-03779</t>
  </si>
  <si>
    <t>SF-03780</t>
  </si>
  <si>
    <t>SF-03781</t>
  </si>
  <si>
    <t>SF-03782</t>
  </si>
  <si>
    <t>SF-03783</t>
  </si>
  <si>
    <t>SF-03784</t>
  </si>
  <si>
    <t>SF-03785</t>
  </si>
  <si>
    <t>SF-03786</t>
  </si>
  <si>
    <t>SF-03787</t>
  </si>
  <si>
    <t>SF-03788</t>
  </si>
  <si>
    <t>SF-03789</t>
  </si>
  <si>
    <t>SF-03790</t>
  </si>
  <si>
    <t>SF-03791</t>
  </si>
  <si>
    <t>SF-03792</t>
  </si>
  <si>
    <t>SF-03793</t>
  </si>
  <si>
    <t>SF-03794</t>
  </si>
  <si>
    <t>SF-03795</t>
  </si>
  <si>
    <t>SF-03796</t>
  </si>
  <si>
    <t>SF-03797</t>
  </si>
  <si>
    <t>SF-03798</t>
  </si>
  <si>
    <t>SF-03799</t>
  </si>
  <si>
    <t>SF-03800</t>
  </si>
  <si>
    <t>SF-03801</t>
  </si>
  <si>
    <t>SF-03802</t>
  </si>
  <si>
    <t>SF-03803</t>
  </si>
  <si>
    <t>SF-03804</t>
  </si>
  <si>
    <t>SF-03805</t>
  </si>
  <si>
    <t>SF-03806</t>
  </si>
  <si>
    <t>SF-03807</t>
  </si>
  <si>
    <t>SF-03808</t>
  </si>
  <si>
    <t>SF-03809</t>
  </si>
  <si>
    <t>SF-03810</t>
  </si>
  <si>
    <t>SF-03811</t>
  </si>
  <si>
    <t>SF-03812</t>
  </si>
  <si>
    <t>SF-03813</t>
  </si>
  <si>
    <t>SF-03814</t>
  </si>
  <si>
    <t>SF-03815</t>
  </si>
  <si>
    <t>SF-03816</t>
  </si>
  <si>
    <t>SF-03817</t>
  </si>
  <si>
    <t>SF-03818</t>
  </si>
  <si>
    <t>SF-03819</t>
  </si>
  <si>
    <t>SF-03820</t>
  </si>
  <si>
    <t>SF-03821</t>
  </si>
  <si>
    <t>SF-03822</t>
  </si>
  <si>
    <t>SF-03823</t>
  </si>
  <si>
    <t>SF-03824</t>
  </si>
  <si>
    <t>SF-03825</t>
  </si>
  <si>
    <t>SF-03826</t>
  </si>
  <si>
    <t>SF-03827</t>
  </si>
  <si>
    <t>SF-03828</t>
  </si>
  <si>
    <t>SF-03829</t>
  </si>
  <si>
    <t>SF-03830</t>
  </si>
  <si>
    <t>SF-03831</t>
  </si>
  <si>
    <t>SF-03832</t>
  </si>
  <si>
    <t>SF-03833</t>
  </si>
  <si>
    <t>SF-03834</t>
  </si>
  <si>
    <t>SF-03835</t>
  </si>
  <si>
    <t>SF-03836</t>
  </si>
  <si>
    <t>SF-03837</t>
  </si>
  <si>
    <t>SF-03838</t>
  </si>
  <si>
    <t>SF-03839</t>
  </si>
  <si>
    <t>SF-03840</t>
  </si>
  <si>
    <t>SF-03841</t>
  </si>
  <si>
    <t>SF-03842</t>
  </si>
  <si>
    <t>SF-03843</t>
  </si>
  <si>
    <t>SF-03844</t>
  </si>
  <si>
    <t>SF-03845</t>
  </si>
  <si>
    <t>SF-03846</t>
  </si>
  <si>
    <t>SF-03847</t>
  </si>
  <si>
    <t>SF-03848</t>
  </si>
  <si>
    <t>SF-03849</t>
  </si>
  <si>
    <t>SF-03850</t>
  </si>
  <si>
    <t>SF-03851</t>
  </si>
  <si>
    <t>SF-03852</t>
  </si>
  <si>
    <t>SF-03853</t>
  </si>
  <si>
    <t>SF-03854</t>
  </si>
  <si>
    <t>SF-03855</t>
  </si>
  <si>
    <t>SF-03856</t>
  </si>
  <si>
    <t>SF-03857</t>
  </si>
  <si>
    <t>SF-03858</t>
  </si>
  <si>
    <t>SF-03859</t>
  </si>
  <si>
    <t>SF-03860</t>
  </si>
  <si>
    <t>SF-03861</t>
  </si>
  <si>
    <t>SF-03862</t>
  </si>
  <si>
    <t>SF-03863</t>
  </si>
  <si>
    <t>SF-03864</t>
  </si>
  <si>
    <t>SF-03865</t>
  </si>
  <si>
    <t>SF-03866</t>
  </si>
  <si>
    <t>SF-03867</t>
  </si>
  <si>
    <t>SF-03868</t>
  </si>
  <si>
    <t>SF-03869</t>
  </si>
  <si>
    <t>SF-03870</t>
  </si>
  <si>
    <t>SF-03871</t>
  </si>
  <si>
    <t>SF-03872</t>
  </si>
  <si>
    <t>SF-03873</t>
  </si>
  <si>
    <t>SF-03874</t>
  </si>
  <si>
    <t>SF-03875</t>
  </si>
  <si>
    <t>SF-03876</t>
  </si>
  <si>
    <t>SF-03877</t>
  </si>
  <si>
    <t>SF-03878</t>
  </si>
  <si>
    <t>SF-03879</t>
  </si>
  <si>
    <t>SF-03880</t>
  </si>
  <si>
    <t>SF-03881</t>
  </si>
  <si>
    <t>SF-03882</t>
  </si>
  <si>
    <t>SF-03883</t>
  </si>
  <si>
    <t>SF-03884</t>
  </si>
  <si>
    <t>SF-03885</t>
  </si>
  <si>
    <t>SF-03886</t>
  </si>
  <si>
    <t>SF-03887</t>
  </si>
  <si>
    <t>SF-03888</t>
  </si>
  <si>
    <t>SF-03889</t>
  </si>
  <si>
    <t>SF-03890</t>
  </si>
  <si>
    <t>SF-03892</t>
  </si>
  <si>
    <t>SF-03894</t>
  </si>
  <si>
    <t>SF-03895</t>
  </si>
  <si>
    <t>SF-03896</t>
  </si>
  <si>
    <t>SF-03897</t>
  </si>
  <si>
    <t>SF-03898</t>
  </si>
  <si>
    <t>SF-03899</t>
  </si>
  <si>
    <t>SF-03900</t>
  </si>
  <si>
    <t>SF-03901</t>
  </si>
  <si>
    <t>SF-03902</t>
  </si>
  <si>
    <t>SF-03903</t>
  </si>
  <si>
    <t>SF-03904</t>
  </si>
  <si>
    <t>SF-03905</t>
  </si>
  <si>
    <t>SF-03906</t>
  </si>
  <si>
    <t>SF-03907</t>
  </si>
  <si>
    <t>SF-03909</t>
  </si>
  <si>
    <t>SF-03910</t>
  </si>
  <si>
    <t>SF-03911</t>
  </si>
  <si>
    <t>SF-03912</t>
  </si>
  <si>
    <t>SF-03913</t>
  </si>
  <si>
    <t>SF-03914</t>
  </si>
  <si>
    <t>SF-03915</t>
  </si>
  <si>
    <t>SF-03916</t>
  </si>
  <si>
    <t>SF-03917</t>
  </si>
  <si>
    <t>SF-03918</t>
  </si>
  <si>
    <t>SF-03919</t>
  </si>
  <si>
    <t>SF-03920</t>
  </si>
  <si>
    <t>SF-03921</t>
  </si>
  <si>
    <t>SF-03922</t>
  </si>
  <si>
    <t>SF-03923</t>
  </si>
  <si>
    <t>SF-03924</t>
  </si>
  <si>
    <t>SF-03925</t>
  </si>
  <si>
    <t>SF-03926</t>
  </si>
  <si>
    <t>SF-03927</t>
  </si>
  <si>
    <t>SF-03928</t>
  </si>
  <si>
    <t>SF-03929</t>
  </si>
  <si>
    <t>SF-03930</t>
  </si>
  <si>
    <t>SF-03931</t>
  </si>
  <si>
    <t>SF-03932</t>
  </si>
  <si>
    <t>SF-03933</t>
  </si>
  <si>
    <t>SF-03934</t>
  </si>
  <si>
    <t>SF-03935</t>
  </si>
  <si>
    <t>SF-03936</t>
  </si>
  <si>
    <t>SF-03937</t>
  </si>
  <si>
    <t>SF-03938</t>
  </si>
  <si>
    <t>SF-03939</t>
  </si>
  <si>
    <t>SF-03940</t>
  </si>
  <si>
    <t>SF-03941</t>
  </si>
  <si>
    <t>SF-03942</t>
  </si>
  <si>
    <t>SF-03943</t>
  </si>
  <si>
    <t>SF-03944</t>
  </si>
  <si>
    <t>SF-03945</t>
  </si>
  <si>
    <t>SF-03946</t>
  </si>
  <si>
    <t>SF-03947</t>
  </si>
  <si>
    <t>SF-03948</t>
  </si>
  <si>
    <t>SF-03949</t>
  </si>
  <si>
    <t>SF-03950</t>
  </si>
  <si>
    <t>SF-03951</t>
  </si>
  <si>
    <t>SF-03952</t>
  </si>
  <si>
    <t>SF-03953</t>
  </si>
  <si>
    <t>SF-03954</t>
  </si>
  <si>
    <t>SF-03955</t>
  </si>
  <si>
    <t>SF-03956</t>
  </si>
  <si>
    <t>SF-03957</t>
  </si>
  <si>
    <t>SF-03958</t>
  </si>
  <si>
    <t>SF-03959</t>
  </si>
  <si>
    <t>SF-03960</t>
  </si>
  <si>
    <t>SF-03961</t>
  </si>
  <si>
    <t>SF-03962</t>
  </si>
  <si>
    <t>SF-03963</t>
  </si>
  <si>
    <t>SF-03964</t>
  </si>
  <si>
    <t>SF-03965</t>
  </si>
  <si>
    <t>SF-03966</t>
  </si>
  <si>
    <t>SF-03967</t>
  </si>
  <si>
    <t>SF-03968</t>
  </si>
  <si>
    <t>SF-03969</t>
  </si>
  <si>
    <t>SF-03970</t>
  </si>
  <si>
    <t>SF-03971</t>
  </si>
  <si>
    <t>SF-03972</t>
  </si>
  <si>
    <t>SF-03973</t>
  </si>
  <si>
    <t>SF-03974</t>
  </si>
  <si>
    <t>SF-03975</t>
  </si>
  <si>
    <t>SF-03976</t>
  </si>
  <si>
    <t>SF-03977</t>
  </si>
  <si>
    <t>SF-03978</t>
  </si>
  <si>
    <t>SF-03979</t>
  </si>
  <si>
    <t>SF-03980</t>
  </si>
  <si>
    <t>SF-03981</t>
  </si>
  <si>
    <t>SF-03982</t>
  </si>
  <si>
    <t>SF-03983</t>
  </si>
  <si>
    <t>SF-03984</t>
  </si>
  <si>
    <t>SF-03985</t>
  </si>
  <si>
    <t>SF-03986</t>
  </si>
  <si>
    <t>SF-03987</t>
  </si>
  <si>
    <t>SF-03988</t>
  </si>
  <si>
    <t>SF-03989</t>
  </si>
  <si>
    <t>SF-03990</t>
  </si>
  <si>
    <t>SF-03991</t>
  </si>
  <si>
    <t>SF-03992</t>
  </si>
  <si>
    <t>SF-03993</t>
  </si>
  <si>
    <t>SF-03994</t>
  </si>
  <si>
    <t>SF-03995</t>
  </si>
  <si>
    <t>SF-03996</t>
  </si>
  <si>
    <t>SF-03997</t>
  </si>
  <si>
    <t>SF-03998</t>
  </si>
  <si>
    <t>SF-03999</t>
  </si>
  <si>
    <t>SF-04000</t>
  </si>
  <si>
    <t>Pini 13.102.000507.MAT</t>
  </si>
  <si>
    <t>Pini 13.102.000508.MAT</t>
  </si>
  <si>
    <t>Pini 13.102.000993.MAT</t>
  </si>
  <si>
    <t>Pini 13.102.000625.MAT</t>
  </si>
  <si>
    <t>Emulsão asfáltica RR 2C</t>
  </si>
  <si>
    <t>Pini 30.136.000444.MAT</t>
  </si>
  <si>
    <t>Grelha para retorno de ar com lâminas fixas e registro, 30 x 15 cm</t>
  </si>
  <si>
    <t>Pini 19.104.000901.MAT</t>
  </si>
  <si>
    <t>Agetop Civil H443</t>
  </si>
  <si>
    <t>PINI 14.001.000535.MAT</t>
  </si>
  <si>
    <t>Luva de correr PVC esgoto ou águas pluviais 40 mm</t>
  </si>
  <si>
    <t>Marreta oitavada 1000 g</t>
  </si>
  <si>
    <t>Alicate crimpador com catraca para terminal tubular até 6 mm²</t>
  </si>
  <si>
    <t>Alicate crimpador manual para terminal pré-isolado até 16 mm²</t>
  </si>
  <si>
    <t>Martelo de pena 300 g</t>
  </si>
  <si>
    <t>Bucha de redução curta PVC soldável 75 mm x 60 mm</t>
  </si>
  <si>
    <t>PINI 14.001.000536.MAT</t>
  </si>
  <si>
    <t>Bucha de redução curta PVC soldável 85 mm x 75 mm</t>
  </si>
  <si>
    <t>Joelho 45º PVC soldável 110 mm</t>
  </si>
  <si>
    <t>PINI 14.001.000430.MAT</t>
  </si>
  <si>
    <t>PINI 14.001.000964.MAT</t>
  </si>
  <si>
    <t>Joelho 90º com anel PVC esgoto ou águas pluviais 50 mm</t>
  </si>
  <si>
    <t>Cantoneira de alumínio sextavada para acabamento de quinas de paredes azulejadas</t>
  </si>
  <si>
    <t>Pini 23.101.000080.MAT</t>
  </si>
  <si>
    <t>SF-04001</t>
  </si>
  <si>
    <t>SF-04002</t>
  </si>
  <si>
    <t>SF-04003</t>
  </si>
  <si>
    <t>SF-04004</t>
  </si>
  <si>
    <t>SF-04005</t>
  </si>
  <si>
    <t>SF-04006</t>
  </si>
  <si>
    <t>SF-04007</t>
  </si>
  <si>
    <t>SF-04008</t>
  </si>
  <si>
    <t>SF-04009</t>
  </si>
  <si>
    <t>SF-04010</t>
  </si>
  <si>
    <t>SF-04011</t>
  </si>
  <si>
    <t>SF-04012</t>
  </si>
  <si>
    <t>SF-04013</t>
  </si>
  <si>
    <t>SF-04014</t>
  </si>
  <si>
    <t>SF-04015</t>
  </si>
  <si>
    <t>SF-04016</t>
  </si>
  <si>
    <t>SF-04017</t>
  </si>
  <si>
    <t>SF-04018</t>
  </si>
  <si>
    <t>SF-04019</t>
  </si>
  <si>
    <t>SF-04020</t>
  </si>
  <si>
    <t>SF-04021</t>
  </si>
  <si>
    <t>SF-04022</t>
  </si>
  <si>
    <t>SF-04023</t>
  </si>
  <si>
    <t>SF-04024</t>
  </si>
  <si>
    <t>SF-04025</t>
  </si>
  <si>
    <t>SF-04026</t>
  </si>
  <si>
    <t>SF-04027</t>
  </si>
  <si>
    <t>SF-04028</t>
  </si>
  <si>
    <t>SF-04029</t>
  </si>
  <si>
    <t>SF-04030</t>
  </si>
  <si>
    <t>SF-04031</t>
  </si>
  <si>
    <t>SF-04032</t>
  </si>
  <si>
    <t>SF-04033</t>
  </si>
  <si>
    <t>SF-04034</t>
  </si>
  <si>
    <t>SF-04035</t>
  </si>
  <si>
    <t>SF-04036</t>
  </si>
  <si>
    <t>SF-04037</t>
  </si>
  <si>
    <t>SF-04038</t>
  </si>
  <si>
    <t>SF-04039</t>
  </si>
  <si>
    <t>SF-04040</t>
  </si>
  <si>
    <t>SF-04041</t>
  </si>
  <si>
    <t>SF-04042</t>
  </si>
  <si>
    <t>SF-04043</t>
  </si>
  <si>
    <t>SF-04044</t>
  </si>
  <si>
    <t>SF-04045</t>
  </si>
  <si>
    <t>SF-04046</t>
  </si>
  <si>
    <t>SF-04047</t>
  </si>
  <si>
    <t>SF-04048</t>
  </si>
  <si>
    <t>SF-04049</t>
  </si>
  <si>
    <t>SF-04050</t>
  </si>
  <si>
    <t>SF-04051</t>
  </si>
  <si>
    <t>SF-04052</t>
  </si>
  <si>
    <t>SF-04053</t>
  </si>
  <si>
    <t>SF-04054</t>
  </si>
  <si>
    <t>SF-04055</t>
  </si>
  <si>
    <t>SF-04056</t>
  </si>
  <si>
    <t>SF-04057</t>
  </si>
  <si>
    <t>SF-04058</t>
  </si>
  <si>
    <t>SF-04059</t>
  </si>
  <si>
    <t>SF-04060</t>
  </si>
  <si>
    <t>SF-04061</t>
  </si>
  <si>
    <t>SF-04062</t>
  </si>
  <si>
    <t>SF-04063</t>
  </si>
  <si>
    <t>SF-04064</t>
  </si>
  <si>
    <t>SF-04065</t>
  </si>
  <si>
    <t>SF-04066</t>
  </si>
  <si>
    <t>SF-04067</t>
  </si>
  <si>
    <t>SF-04068</t>
  </si>
  <si>
    <t>SF-04069</t>
  </si>
  <si>
    <t>SF-04070</t>
  </si>
  <si>
    <t>SF-04071</t>
  </si>
  <si>
    <t>SF-04072</t>
  </si>
  <si>
    <t>SF-04073</t>
  </si>
  <si>
    <t>SF-04074</t>
  </si>
  <si>
    <t>SF-04075</t>
  </si>
  <si>
    <t>SF-04076</t>
  </si>
  <si>
    <t>SF-04077</t>
  </si>
  <si>
    <t>SF-04078</t>
  </si>
  <si>
    <t>SF-04079</t>
  </si>
  <si>
    <t>SF-04080</t>
  </si>
  <si>
    <t>SF-04081</t>
  </si>
  <si>
    <t>SF-04082</t>
  </si>
  <si>
    <t>SF-04083</t>
  </si>
  <si>
    <t>SF-04084</t>
  </si>
  <si>
    <t>SF-04085</t>
  </si>
  <si>
    <t>SF-04086</t>
  </si>
  <si>
    <t>SF-04087</t>
  </si>
  <si>
    <t>SF-04088</t>
  </si>
  <si>
    <t>SF-04089</t>
  </si>
  <si>
    <t>SF-04090</t>
  </si>
  <si>
    <t>SF-04091</t>
  </si>
  <si>
    <t>SF-04092</t>
  </si>
  <si>
    <t>SF-04093</t>
  </si>
  <si>
    <t>SF-04094</t>
  </si>
  <si>
    <t>SF-04095</t>
  </si>
  <si>
    <t>SF-04096</t>
  </si>
  <si>
    <t>SF-04097</t>
  </si>
  <si>
    <t>SF-04098</t>
  </si>
  <si>
    <t>SF-04099</t>
  </si>
  <si>
    <t>SF-04100</t>
  </si>
  <si>
    <t>SF-04101</t>
  </si>
  <si>
    <t>SF-04102</t>
  </si>
  <si>
    <t>SF-04103</t>
  </si>
  <si>
    <t>SF-04104</t>
  </si>
  <si>
    <t>SF-04105</t>
  </si>
  <si>
    <t>SF-04106</t>
  </si>
  <si>
    <t>SF-04107</t>
  </si>
  <si>
    <t>SF-04108</t>
  </si>
  <si>
    <t>SF-04109</t>
  </si>
  <si>
    <t>SF-04110</t>
  </si>
  <si>
    <t>SF-04111</t>
  </si>
  <si>
    <t>SF-04112</t>
  </si>
  <si>
    <t>SF-04113</t>
  </si>
  <si>
    <t>SF-04114</t>
  </si>
  <si>
    <t>SF-04115</t>
  </si>
  <si>
    <t>SF-04116</t>
  </si>
  <si>
    <t>SF-04117</t>
  </si>
  <si>
    <t>SF-04118</t>
  </si>
  <si>
    <t>SF-04119</t>
  </si>
  <si>
    <t>SF-04120</t>
  </si>
  <si>
    <t>SF-04121</t>
  </si>
  <si>
    <t>SF-04122</t>
  </si>
  <si>
    <t>SF-04123</t>
  </si>
  <si>
    <t>SF-04124</t>
  </si>
  <si>
    <t>SF-04125</t>
  </si>
  <si>
    <t>SF-04126</t>
  </si>
  <si>
    <t>SF-04127</t>
  </si>
  <si>
    <t>SF-04128</t>
  </si>
  <si>
    <t>SF-04129</t>
  </si>
  <si>
    <t>SF-04130</t>
  </si>
  <si>
    <t>SF-04131</t>
  </si>
  <si>
    <t>SF-04132</t>
  </si>
  <si>
    <t>SF-04133</t>
  </si>
  <si>
    <t>SF-04134</t>
  </si>
  <si>
    <t>SF-04136</t>
  </si>
  <si>
    <t>SF-04137</t>
  </si>
  <si>
    <t>SF-04138</t>
  </si>
  <si>
    <t>SF-04139</t>
  </si>
  <si>
    <t>SF-04140</t>
  </si>
  <si>
    <t>SF-04141</t>
  </si>
  <si>
    <t>SF-04142</t>
  </si>
  <si>
    <t>SF-04143</t>
  </si>
  <si>
    <t>SF-04144</t>
  </si>
  <si>
    <t>SF-04145</t>
  </si>
  <si>
    <t>SF-04146</t>
  </si>
  <si>
    <t>SF-04147</t>
  </si>
  <si>
    <t>SF-04148</t>
  </si>
  <si>
    <t>SF-04149</t>
  </si>
  <si>
    <t>SF-04150</t>
  </si>
  <si>
    <t>SF-04151</t>
  </si>
  <si>
    <t>SF-04152</t>
  </si>
  <si>
    <t>SF-04153</t>
  </si>
  <si>
    <t>SF-04154</t>
  </si>
  <si>
    <t>SF-04155</t>
  </si>
  <si>
    <t>SF-04156</t>
  </si>
  <si>
    <t>SF-04157</t>
  </si>
  <si>
    <t>SF-04158</t>
  </si>
  <si>
    <t>SF-04159</t>
  </si>
  <si>
    <t>SF-04160</t>
  </si>
  <si>
    <t>SF-04161</t>
  </si>
  <si>
    <t>SF-04162</t>
  </si>
  <si>
    <t>SF-04163</t>
  </si>
  <si>
    <t>SF-04164</t>
  </si>
  <si>
    <t>SF-04165</t>
  </si>
  <si>
    <t>SF-04166</t>
  </si>
  <si>
    <t>SF-04167</t>
  </si>
  <si>
    <t>SF-04168</t>
  </si>
  <si>
    <t>SF-04169</t>
  </si>
  <si>
    <t>SF-04170</t>
  </si>
  <si>
    <t>SF-04171</t>
  </si>
  <si>
    <t>SF-04172</t>
  </si>
  <si>
    <t>SF-04173</t>
  </si>
  <si>
    <t>SF-04174</t>
  </si>
  <si>
    <t>SF-04175</t>
  </si>
  <si>
    <t>SF-04176</t>
  </si>
  <si>
    <t>SF-04177</t>
  </si>
  <si>
    <t>SF-04178</t>
  </si>
  <si>
    <t>SF-04179</t>
  </si>
  <si>
    <t>SF-04180</t>
  </si>
  <si>
    <t>SF-04181</t>
  </si>
  <si>
    <t>SF-04182</t>
  </si>
  <si>
    <t>SF-04183</t>
  </si>
  <si>
    <t>SF-04184</t>
  </si>
  <si>
    <t>SF-04185</t>
  </si>
  <si>
    <t>SF-04186</t>
  </si>
  <si>
    <t>SF-04187</t>
  </si>
  <si>
    <t>SF-04188</t>
  </si>
  <si>
    <t>SF-04189</t>
  </si>
  <si>
    <t>SF-04190</t>
  </si>
  <si>
    <t>SF-04191</t>
  </si>
  <si>
    <t>SF-04192</t>
  </si>
  <si>
    <t>SF-04193</t>
  </si>
  <si>
    <t>SF-04202</t>
  </si>
  <si>
    <t>SF-04203</t>
  </si>
  <si>
    <t>Forro de alumínio sistema linear múltiplo liso com bordas dobradas em ângulo reto com flush em "V" largura 8 cm</t>
  </si>
  <si>
    <t>Pini 21.104.000040.MAT</t>
  </si>
  <si>
    <t>EMOP 15.003.0397-0</t>
  </si>
  <si>
    <t>Emulsão asfáltica elastomérica para uso em impermeabilização</t>
  </si>
  <si>
    <t>Pini 10.102.000030.MAT</t>
  </si>
  <si>
    <t>SIURB-INFRA 51643</t>
  </si>
  <si>
    <t>ELETRODUTO DE AÇO GALVANIZADO A FOGO TIPO MÉDIO ROSCA NBR 8133 - ESP. 0,90MM - 1 1/4"</t>
  </si>
  <si>
    <t>ELETRODUTO DE AÇO GALVANIZADO A FOGO TIPO MÉDIO ROSCA NBR 8133 - ESP. 0,90MM - 1 1/2"</t>
  </si>
  <si>
    <t>ELETRODUTO DE AÇO GALVANIZADO A FOGO TIPO MÉDIO ROSCA NBR 8133 - ESP. 0,90MM - 2"</t>
  </si>
  <si>
    <t>SIURB-INFRA 51644</t>
  </si>
  <si>
    <t>SIURB-INFRA 51645</t>
  </si>
  <si>
    <t>ELETRODUTO DE AÇO GALVANIZADO A FOGO TIPO MÉDIO ROSCA NBR 8133 - ESP. 1,20MM - 2 1/2"</t>
  </si>
  <si>
    <t>SIURB-INFRA 51646</t>
  </si>
  <si>
    <t>SIURB-INFRA 51647</t>
  </si>
  <si>
    <t>ELETRODUTO DE AÇO GALVANIZADO A FOGO TIPO SEMI-PESADO/MÉDIO ROSCA NBR 8133 - ESP. 1,50MM - 3"</t>
  </si>
  <si>
    <t>ELETRODUTO DE AÇO GALVANIZADO A FOGO TIPO SEMI-PESADO/MÉDIO ROSCA NBR 8133 - ESP. 1,50MM - 4"</t>
  </si>
  <si>
    <t>SIURB-INFRA 51649</t>
  </si>
  <si>
    <t>SBC 078051</t>
  </si>
  <si>
    <t>CARTUCHO EM PO PARA SOLDA EXOTERMICA 90/115/150/250</t>
  </si>
  <si>
    <t>MOLDE CADINHO SOLDA EXOTERMICA Cch 35mm</t>
  </si>
  <si>
    <t>PALITO IGNITOR PARA SOLDA EXOTERMICA</t>
  </si>
  <si>
    <t>FORRO COLMEIA 625x1250mm B15 REFAX</t>
  </si>
  <si>
    <t>MANTA TERMO ACUSTICA 1 FACE TERMOFOIL</t>
  </si>
  <si>
    <t>SBC 120411</t>
  </si>
  <si>
    <t>Data: MMM de 2023</t>
  </si>
  <si>
    <t>Serviços de tratamento químico e análise dos condensados e das águas dos sistemas de climatização</t>
  </si>
  <si>
    <t>Rebobinamento de motor mono/trifásico até 5 kW (inclusive)</t>
  </si>
  <si>
    <t>Rebobinamento de motor trifásico de 5 kW (exclusive) até 10 kW (inclusive)</t>
  </si>
  <si>
    <t>Rebobinamento de motor trifásico de 14,9 kW</t>
  </si>
  <si>
    <t>Rebobinamento de motor trifásico de 22 kW</t>
  </si>
  <si>
    <t>Rebobinamento de motor trifásico de 30 kW</t>
  </si>
  <si>
    <t>Rebobinamento de motor trifásico de 45 kW</t>
  </si>
  <si>
    <t>Rebobinamento de motor trifásico de 75 kW</t>
  </si>
  <si>
    <t>Rebobinamento de motor trifásico de 150 kW</t>
  </si>
  <si>
    <t>Revisão completa (overhaul) de bomba hidráulica referente a conjunto motobomba com potência até 10 kW (inclusive)</t>
  </si>
  <si>
    <t>Revisão completa (overhaul) de bomba hidráulica referente a conjunto motobomba com potência de 14,9 kW</t>
  </si>
  <si>
    <t>Revisão completa (overhaul) de bomba hidráulica referente a conjunto motobomba com potência de 22 kW</t>
  </si>
  <si>
    <t>Revisão completa (overhaul) de bomba hidráulica referente a conjunto motobomba com potência de 30 kW</t>
  </si>
  <si>
    <t>Revisão completa (overhaul) de bomba hidráulica referente a conjunto motobomba com potência de 45 kW</t>
  </si>
  <si>
    <t>Revisão completa (overhaul) de bomba hidráulica referente a conjunto motobomba com potência de 75 kW</t>
  </si>
  <si>
    <t>Revisão completa (overhaul) de bomba hidráulica referente a conjunto motobomba com potência de 150 kW</t>
  </si>
  <si>
    <t>Remanufatura completa de Compressor Parafuso Semi-Hermético modelo Carlyle 06 NA2250W7NC-A00 ou equivalente, R-134A</t>
  </si>
  <si>
    <t>Remanufatura completa de Compressor Parafuso Semi-Hermético modelo Carlyle 06 NA2209W7NC-A00 ou equivalente, R-134A</t>
  </si>
  <si>
    <t>Remanufatura completa de Compressor Parafuso Hermético 50 TRs modelo Trane CHHN050DKA0N057A ou equivalente, R-22</t>
  </si>
  <si>
    <t>Remanufatura completa de Compressor Alternativo modelo York ZB4K1 B46 ou equivalente, R-22</t>
  </si>
  <si>
    <t>Contratação anual de laudos técnicos dos fabricantes, seus representantes autorizados ou empresa especializada versando sobre o estado de operação e manutenção de todos os chillers centrífugos e a ar do Complexo Arquitetônico do Senado Federal</t>
  </si>
  <si>
    <t>Contratação anual de laudos técnicos de laboratórios qualificados versando sobre a qualidade dos óleos dos compressores de todos os chillers centrífugos e a ar do Complexo Arquitetônico do Senado Federal</t>
  </si>
  <si>
    <t>Projeto ou acompanhamento realizado por engenheiro de segurança do trabalho com carga horária de vinte horas</t>
  </si>
  <si>
    <t>Compressor Hermético Rotativo próprio para R-22 de Capacidade de até 12.000 BTU/h (inclusive)</t>
  </si>
  <si>
    <t>Compressor Hermético Rotativo próprio para R-22 de Capacidade de 12.000 BTU/h (exclusive) até 18.000 BTU/h (inclusive)</t>
  </si>
  <si>
    <t>Compressor Hermético Rotativo próprio para R-22 de Capacidade de 18.000 BTU/h (exclusive) até 24.000 BTU/h (inclusive)</t>
  </si>
  <si>
    <t>Compressor Hermético Rotativo próprio para R-22 de Capacidade de 24.000 BTU/h (exclusive) até 36.000 BTU/h (inclusive)</t>
  </si>
  <si>
    <t>Compressor Hermético Rotativo próprio para R-22 de Capacidade de 36.000 BTU/h (exclusive) até 48.000 BTU/h (inclusive)</t>
  </si>
  <si>
    <t>Compressor Hermético Rotativo próprio para R-22 de Capacidade de 48.000 BTU/h (exclusive) até 60.000 BTU/h (inclusive)</t>
  </si>
  <si>
    <t>Compressor Hermético Rotativo próprio para R-410A de Capacidade de até 12.000 BTU/h (inclusive)</t>
  </si>
  <si>
    <t>Compressor Hermético Rotativo próprio para R-410A de Capacidade de 12.000 BTU/h (exclusive) até 18.000 BTU/h (inclusive)</t>
  </si>
  <si>
    <t>Compressor Hermético Rotativo próprio para R-410A de Capacidade de 18.000 BTU/h (exclusive) até 24.000 BTU/h (inclusive)</t>
  </si>
  <si>
    <t>Compressor Hermético Rotativo próprio para R-410A de Capacidade de 24.000 BTU/h (exclusive) até 36.000 BTU/h (inclusive)</t>
  </si>
  <si>
    <t>Compressor Hermético Rotativo próprio para R-410A de Capacidade de 36.000 BTU/h (exclusive) até 48.000 BTU/h (inclusive)</t>
  </si>
  <si>
    <t>Compressor Hermético Rotativo próprio para R-410A de Capacidade de 48.000 BTU/h (exclusive) até 60.000 BTU/h (inclusive)</t>
  </si>
  <si>
    <t>Compressor Swing próprio para R-410A de Capacidade de 30.000 BTU/h (inclusive) até 31.000 BTU/h (inclusive), modelo Swing DC DAIKIN</t>
  </si>
  <si>
    <t>Compressor Hermético Rotativo próprio para R-32 de Capacidade de até 12.000 BTU/h (inclusive)</t>
  </si>
  <si>
    <t>Compressor Hermético Rotativo próprio para R-32 de Capacidade de 12.000 BTU/h (exclusive) até 18.000 BTU/h (inclusive)</t>
  </si>
  <si>
    <t>Compressor EcoSwing próprio para R-32 de Capacidade 12.000 BTU/h, modelo EcoSwing DC DAIKIN</t>
  </si>
  <si>
    <t>Compressor EcoSwing próprio para R-32 de Capacidade 18.000 BTU/h, modelo EcoSwing DC DAIKIN</t>
  </si>
  <si>
    <t>Compressor EcoSwing próprio para R-32 de Capacidade 24.000 BTU/h, modelo EcoSwing DC DAIKIN</t>
  </si>
  <si>
    <t>Compressor Scroll próprio para R-22/R-407C de Capacidade de até 3 TR (inclusive)</t>
  </si>
  <si>
    <t>Compressor Scroll próprio para R-22/R-407C de Capacidade de 3 TR (exclusive) até 5 TR (inclusive)</t>
  </si>
  <si>
    <t>Compressor Scroll próprio para R-22/R-407C de Capacidade de 5 TR (exclusive) até 7,5 TR (inclusive)</t>
  </si>
  <si>
    <t>Compressor Scroll próprio para R-22/R-407C de Capacidade de 7,5 TR (exclusive) até 10 TR (inclusive)</t>
  </si>
  <si>
    <t>Compressor Scroll próprio para R-22/R-407C de Capacidade de 10 TR (exclusive) até 12,5 TR (inclusive)</t>
  </si>
  <si>
    <t>Compressor Scroll próprio para R-22/R-407C de Capacidade de 12,5 TR (exclusive) até 15 TR (inclusive)</t>
  </si>
  <si>
    <t>Compressor Scroll próprio para R-22/R-407C de Capacidade de 15 TR (exclusive) até 20 TR (inclusive)</t>
  </si>
  <si>
    <t>Compressor Scroll próprio para R-22 de Capacidade 10 TR, modelo Trane CSHA 100X, 3F/380V/60Hz, para chiller Trane CGAD040-HT</t>
  </si>
  <si>
    <t>Compressor Scroll próprio para R-22 de Capacidade 15 TR, modelo Trane CSHA 150X, 3F/380V/60Hz, para chiller Trane CGAD060-HT(4T)</t>
  </si>
  <si>
    <t>Compressor Scroll próprio para R-22 de Capacidade 15,4 TR, modelo Danfoss Scroll Performer SM185S9C, 3F/380V/60Hz, para chiller Carrier 30GSP080386S</t>
  </si>
  <si>
    <t>Compressor Scroll próprio para R-407C de Capacidade 3 TR, modelo Copeland ZR36K3-TFD-522 ou equivalente</t>
  </si>
  <si>
    <t>Compressor Scroll próprio para R-407C de Capacidade 20 TR, modelo Danfoss SY240A9CB ou Copeland ZR250KC-TE7-522 ou equivalente</t>
  </si>
  <si>
    <t>Compressor Scroll próprio para R-410A de Capacidade 6,9 TR, modelo HLJ083T9LC,  para split Trane Oasis TDXU 15</t>
  </si>
  <si>
    <t>Compressor Scroll próprio para R-410A de Capacidade 8,8 TR, modelo DCJ106T9LC, para split Trane Oasis TDXU 10</t>
  </si>
  <si>
    <t>Compressor Scroll próprio para R-410A de Capacidade de até 3 TR (inclusive)</t>
  </si>
  <si>
    <t>Compressor Scroll próprio para R-410A de Capacidade de 3 TR (exclusive) até 5 TR (inclusive)</t>
  </si>
  <si>
    <t>Compressor Scroll próprio para R-410A de Capacidade 52.900 BTU/h, modelo Mitsubishi ANB33FDMMT ou equivalente</t>
  </si>
  <si>
    <t>Compressor Alternativo próprio para R-22 modelo York ZB4K1 B46 ou equivalente, para chiller York YEAZ33BP3-46PA</t>
  </si>
  <si>
    <t>Compressor Alternativo próprio para R-22 de Capacidade 120.000 BTU/h, trifásico, modelo Trane CRHL 100KA ou equivalente</t>
  </si>
  <si>
    <t>Compressor Parafuso Semi-Hermético próprio para R-134A modelo Carlyle 06 NA2250W7NC-A00 ou equivalente, para chiller Carrier 30GXE227.386S</t>
  </si>
  <si>
    <t>Compressor Parafuso Semi-Hermético próprio para R-134A modelo Carlyle 06 NA2209W7NC-A00 ou equivalente, para chiller Carrier 30GXE227.386S</t>
  </si>
  <si>
    <t>Compressor Parafuso Semi-Hermético próprio para R-22 de Capacidade 50 TR, modelo Trane CHHN050DKA0N057A ou equivalente, para chiller Trane RTAA100DYB1AA0002</t>
  </si>
  <si>
    <t>Exaustor axial com vazão máxima de 340 m3/h</t>
  </si>
  <si>
    <t>Exaustor axial em linha com vazão máxima de 520 m3/h</t>
  </si>
  <si>
    <t>Exaustor centrífugo em linha com vazão máxima de 865 m3/h</t>
  </si>
  <si>
    <t>Exaustor centrífugo em linha com vazão máxima de 1350 m3/h</t>
  </si>
  <si>
    <t>Exaustor axial trifásico com vazão máxima 7.800 m3/h</t>
  </si>
  <si>
    <t>Ventilador axial 400 mm, 4 polos, monofásico, com grade</t>
  </si>
  <si>
    <t>Difusor de ar quadrado 248x248 mm</t>
  </si>
  <si>
    <t>Difusor de ar quadrado 304x304 mm</t>
  </si>
  <si>
    <t>Difusor de ar quadrado com caixa pleno AK6 304x304 mm</t>
  </si>
  <si>
    <t>Difusor de ar quadrado com caixa pleno AK6 360x360 mm</t>
  </si>
  <si>
    <t>Grelha para retorno quadrada 225x225 mm</t>
  </si>
  <si>
    <t>Grelha para retorno retangular 325x125 mm</t>
  </si>
  <si>
    <t>Grelha para retorno para portas, divisórias e paredes 1225x525 mm</t>
  </si>
  <si>
    <t>Placa eletrônica Trane Starter Module 6400-1122-04 X13650741-12</t>
  </si>
  <si>
    <t>Placa eletrônica Trane UCP3 Dual Binary Input 6400-1104-03 X13650728-05</t>
  </si>
  <si>
    <t>Placa eletrônica Trane UCP3 Quad Relay Output 6400-1126-03 X13650806-04</t>
  </si>
  <si>
    <t>Placa eletrônica Trane UCP3 Triple Winding Temp Input X13650921-03</t>
  </si>
  <si>
    <t>Módulo Trane de Interface TCI-4 - COMM4 Trane MOD01394</t>
  </si>
  <si>
    <t>Módulo Trane COMM 4 Interface X13650844-04</t>
  </si>
  <si>
    <t>Módulo supervisório e de interface IHM Trane Dynaview, Part nº MOD02092</t>
  </si>
  <si>
    <t>Tela touch screen Trane 4,756" para MOD02092, Part nº SRN01001</t>
  </si>
  <si>
    <t>Placa eletrônica de suprimento de força para placas Trane UCP3, X13650737-07</t>
  </si>
  <si>
    <t>Placa eletrônica de suprimento de força para TRANE CVGF1000, Part nº PWR00155</t>
  </si>
  <si>
    <t>Módulo Trane Main Card para chillers Trane modelo CGAD040-4T série BR1198C0007 e Trane modelo CGAD060-4T série BR0999C0001</t>
  </si>
  <si>
    <t>Módulo Trane Auxiliary Card para chillers Trane modelo CGAD040-4T série BR1198C0007 e Trane modelo CGAD060-4T série BR0999C0001</t>
  </si>
  <si>
    <t>Placa eletrônica de suprimento de força para placas eletrônicas Trane para chillers Trane modelo CGAD040-4T série BR1198C0007 e Trane modelo CGAD060-4T série BR0999C0001</t>
  </si>
  <si>
    <t>Módulo Trane CPM – Unit Regulation modelo MOD01424 para chiller Trane RTAA</t>
  </si>
  <si>
    <t>Módulo Trane MSCP – Compressor Regulation modelo MOD01425 para chiller Trane RTAA</t>
  </si>
  <si>
    <t>Módulo Trane EXV – Eletronic Expansion Valve Regulation modelo MOD01562 para chiller Trane RTAA</t>
  </si>
  <si>
    <t>Módulo Trane CSR – External Communication Link and Chiller Water Reset modelo MOD01422 para chiller Trane RTAA</t>
  </si>
  <si>
    <t>Placa eletrônica de suprimento de força para placas eletrônicas Trane para chiller Trane RTAA</t>
  </si>
  <si>
    <t>Módulo Trane de Interface Adaptive Control MOD00942</t>
  </si>
  <si>
    <t>Placa Carrier PD4</t>
  </si>
  <si>
    <t>Placa Carrier EXV</t>
  </si>
  <si>
    <t>Placa de Supervisão e Comunicação Carrier CLOCK/CCN</t>
  </si>
  <si>
    <t>Placa Carrier 4xDO do ventilador</t>
  </si>
  <si>
    <t>Placa Eletrônica de Supervisão Carrier NRCP/NRCP2</t>
  </si>
  <si>
    <t>Placa Carrier SCPM de proteção do compressor</t>
  </si>
  <si>
    <t>Placa eletrônica de suprimento de força para placas eletrônicas Carrier do chiller 30GX</t>
  </si>
  <si>
    <t>Placa eletrônica de suprimento de força para placas eletrônicas Carrier do chiller 30GS</t>
  </si>
  <si>
    <t>Placa Eletrônica York Microprocessor Board do chiller York YEAZ</t>
  </si>
  <si>
    <t>Placa Eletrônica York Relay Output Board do chiller York YEAZ</t>
  </si>
  <si>
    <t>Placa eletrônica York Power Supply Board do chiller York YEAZ</t>
  </si>
  <si>
    <t>Chave de fluxo “flow switch” para rede de água gelada ou condensada</t>
  </si>
  <si>
    <t>Sensor de temperatura para água modelo Carrier HH79NZ047</t>
  </si>
  <si>
    <t>Sensor de temperatura para módulo Trane Dynaview, Part nº SEN02133</t>
  </si>
  <si>
    <t>Sensor de água gelada modelo Trane X1354070103 para chiller centrífugo</t>
  </si>
  <si>
    <t>Sensor de água gelada para chiller modelo Trane X13540555002 (SEN0006E)</t>
  </si>
  <si>
    <t>Sensor de temperatura (termistor) modelo Trane SEN00306 para chiller Trane RTAA</t>
  </si>
  <si>
    <t>Sensor de temperatura de condensação modelo Trane SEN00296 para chiller Trane RTAA</t>
  </si>
  <si>
    <t>Sensor de temperatura de evaporação modelo Trane SEN00951 para chiller Trane RTAA</t>
  </si>
  <si>
    <t>Sensor termistor para água para chiller</t>
  </si>
  <si>
    <t>Sensor de temperatura de óleo modelo Trane SEN00204 para chiller Trane RTAA</t>
  </si>
  <si>
    <t>Sensor transdutor de pressão, lado baixa pressão, modelo Carrier OP--12DA-040, para chiller Carrier</t>
  </si>
  <si>
    <t>Sensor transdutor de pressão, lado alta pressão, modelo Carrier OP--12DA-039, para chiller Carrier</t>
  </si>
  <si>
    <t>Transdutor de alta pressão modelo Trane SWT02242 (X1321021001)</t>
  </si>
  <si>
    <t>Transdutor de pressão eletrônico de alta</t>
  </si>
  <si>
    <t>Transdutor de pressão eletrônico de baixa</t>
  </si>
  <si>
    <t>Pressostato cartucho/rabicho de alta</t>
  </si>
  <si>
    <t>Pressostato cartucho/rabicho de baixa</t>
  </si>
  <si>
    <t>Pressostato de baixa pressão modelo Trane SWT02565 para chiller Trane RTAA</t>
  </si>
  <si>
    <t>Chave de nível de óleo modelo Carrier HR-12BA-011-ee</t>
  </si>
  <si>
    <t>Filtro de óleo Modelo Trane FLR01917 para chiller centrífugo Trane CVGF1000</t>
  </si>
  <si>
    <t>Elemento filtrante de óleo Modelo Trane FLR08720 para chiller centrífugo Trane CVGF1000</t>
  </si>
  <si>
    <t>Filtro de óleo para chiller a ar Carrier 30GXE227.386S com capacidade de 213,3 TR</t>
  </si>
  <si>
    <t>Elemento filtrante de óleo Modelo Carrier 06NA660028 para chiller a ar Carrier 30GXE227.386S com capacidade de 213,3 TR</t>
  </si>
  <si>
    <t>Filtro de óleo Modelo Trane FLR01353 para chiller a ar Trane RTAA100DYB1AA0002 com capacidade de 100 TR</t>
  </si>
  <si>
    <t>Filtro de óleo para chiller a ar Carrier 30GSP080386S com capacidade de 80 TR</t>
  </si>
  <si>
    <t>Filtro de óleo para chiller a ar Trane CGAD060-HT(4T) com capacidade de 60 TR</t>
  </si>
  <si>
    <t>Filtro de óleo para chiller a ar York YEAZ33BP3-46PA com capacidade de 50 TR</t>
  </si>
  <si>
    <t>Filtro de óleo para chiller a ar Trane CGAD040-HT com capacidade de 40 TR</t>
  </si>
  <si>
    <t>Filtro secador para linhas de refrigerante de chiller</t>
  </si>
  <si>
    <t>Núcleo para filtro secador para linhas de refrigerante de chiller com sistema HCFC</t>
  </si>
  <si>
    <t>Núcleo para filtro secador para linhas de refrigerante de chiller com sistema HFC</t>
  </si>
  <si>
    <t>Separador de óleo para chiller a ar Trane RTAA100DYB1AA0002 com capacidade de 100 TR</t>
  </si>
  <si>
    <t>Válvula de Expansão EXV modelo Trane VAL08030 para chiller Trane RTAA</t>
  </si>
  <si>
    <t>Válvula de Expansão EXV para chiller a ar Carrier 30GXE227.386S com capacidade de 213,3 TR</t>
  </si>
  <si>
    <t>Bobina de solenoide modelo Trane COL04723 ou equivalente para chiller Trane RTAA</t>
  </si>
  <si>
    <t>Válvula solenoide modelo Trane VAL02843 ou equivalente para chiller Trane RTAA</t>
  </si>
  <si>
    <t>Manômetro conexão 1/2" NPT ou 1/2" BSP, diâmetro 100 mm, classe B de exatidão ou superior</t>
  </si>
  <si>
    <t>Manovacuômetro conexão 1/2" NPT ou 1/2" BSP, diâmetro 100 mm, classe B de exatidão ou superior</t>
  </si>
  <si>
    <t>Termômetro Capela conexão 1/2" NPT ou 1/2" BSP, Escala 0 a 50°C, Líquido Vermelho, Haste Reta 50 mm</t>
  </si>
  <si>
    <t>Resistência de aquecimento de Carter modelo Trane ELM01936 para chiller centrífugo Trane modelo CVGF1000DL0C64115101B2B1C2C49010400E3NN0B00T0 série G08C00202</t>
  </si>
  <si>
    <t>Junta de expansão de borracha  EPDM, diâmetro nominal de 1 1/2"</t>
  </si>
  <si>
    <t>Junta de expansão de borracha  EPDM, diâmetro nominal de 2"</t>
  </si>
  <si>
    <t>Junta de expansão de borracha  EPDM, diâmetro nominal de 2 1/2"</t>
  </si>
  <si>
    <t>Junta de expansão de borracha  EPDM, diâmetro nominal de 3"</t>
  </si>
  <si>
    <t>Junta de expansão de borracha  EPDM, diâmetro nominal de 4"</t>
  </si>
  <si>
    <t>Junta de expansão de borracha  EPDM, diâmetro nominal de 5"</t>
  </si>
  <si>
    <t>Junta de expansão de borracha  EPDM, diâmetro nominal de 6"</t>
  </si>
  <si>
    <t>Junta de expansão de borracha  EPDM, diâmetro nominal de 8"</t>
  </si>
  <si>
    <t>Junta de expansão de borracha  EPDM, diâmetro nominal de 10"</t>
  </si>
  <si>
    <t>Junta de expansão de borracha  EPDM, diâmetro nominal de 12"</t>
  </si>
  <si>
    <t>Atuador de Damper convencional (Non Fail-Safe) para controle do tipo ON/OFF e Floating com 20Nm de força</t>
  </si>
  <si>
    <t>Soft starter Cutler-Hammer S811V72N3S ou equivalente, para chiller centrífugo Trane modelo CVGF1000DL0C64115101B2B1C2C49010400E3NN0B00T0 série G08C00202</t>
  </si>
  <si>
    <t>Conjunto de tampas (2) para condensadora de chiller centrífugo Trane modelo CVGF1000DL0C64115101B2B1C2C49010400E3NN0B00T0 série G08C00202</t>
  </si>
  <si>
    <t>Hélice para chiller a ar</t>
  </si>
  <si>
    <t>Motobomba centrífuga monoestágio de eixo horizontal em sistema monobloco 12,5 CV, trifásica, motor 4 polos</t>
  </si>
  <si>
    <t>Motobomba centrífuga monoestágio de eixo horizontal em sistema monobloco 5 CV, trifásica, motor 4 polos</t>
  </si>
  <si>
    <t>Motobomba centrífuga monoestágio de eixo horizontal 12,5 CV, trifásica, motor 4 polos</t>
  </si>
  <si>
    <t>Motobomba centrífuga monoestágio de eixo horizontal 40 CV, trifásica, motor 4 polos</t>
  </si>
  <si>
    <t>Motobomba centrífuga monoestágio de eixo horizontal 60 CV, trifásica, motor 4 polos</t>
  </si>
  <si>
    <t>Motobomba centrífuga monoestágio de eixo horizontal 100 CV, trifásica, motor 4 polos</t>
  </si>
  <si>
    <t>Motobomba centrífuga monoestágio de eixo horizontal 200 CV, trifásica, motor 4 polos</t>
  </si>
  <si>
    <t>Motobomba centrífuga monoestágio de eixo horizontal 60 CV, trifásica, motor 6 polos</t>
  </si>
  <si>
    <t>Motobomba centrífuga monoestágio de eixo horizontal 7,5 CV, trifásica, motor 4 polos</t>
  </si>
  <si>
    <t>Motobomba centrífuga monoestágio de eixo horizontal 5 CV, trifásica, motor 4 polos</t>
  </si>
  <si>
    <t>Ar-condicionado do tipo janela com capacidade nominal mínima de 10.000 BTU/h</t>
  </si>
  <si>
    <t>Ar-condicionado do tipo janela com capacidade nominal mínima de 18.000 BTU/h</t>
  </si>
  <si>
    <t>Ar-condicionado do tipo janela com capacidade nominal mínima de 27.000 BTU/h</t>
  </si>
  <si>
    <t>Ar-condicionado do tipo split hi-wall inverter com capacidade nominal mínima de 12.000 BTU/h</t>
  </si>
  <si>
    <t>Ar-condicionado do tipo split hi-wall inverter com capacidade nominal mínima de 18.000 BTU/h</t>
  </si>
  <si>
    <t>Ar-condicionado do tipo split hi-wall inverter com capacidade nominal mínima de 22.000 BTU/h</t>
  </si>
  <si>
    <t>Ar-condicionado do tipo split dutado com capacidade nominal mínima de 24.000 BTU/h</t>
  </si>
  <si>
    <t>Ar-condicionado do tipo split dutado com capacidade nominal mínima de 58.000 BTU/h</t>
  </si>
  <si>
    <t>Ar-condicionado do tipo split dutado inverter com capacidade nominal mínima de 30.000 BTU/h</t>
  </si>
  <si>
    <t>Ar-condicionado do tipo split piso-teto inverter com capacidade nominal mínima de 30.000BTU/h</t>
  </si>
  <si>
    <t>Ar-condicionado do tipo split piso-teto inverter com capacidade nominal entre 35.000BTU/h (inclusive) e 46.000BTU/h (inclusive)</t>
  </si>
  <si>
    <t>Ar-condicionado do tipo split piso-teto inverter com capacidade nominal mínima de 54.000BTU/h</t>
  </si>
  <si>
    <t>Ar-condicionado do tipo fancolete hidrônico hi-wall com capacidade nominal mínima de 1,3 TR</t>
  </si>
  <si>
    <t>Ar-condicionado do tipo fancolete hidrônico dutado com capacidade nominal mínima de 0,58 TR</t>
  </si>
  <si>
    <t>Ar-condicionado do tipo fancolete hidrônico dutado com capacidade nominal mínima de 1,2 TR</t>
  </si>
  <si>
    <t>Ar-condicionado do tipo fancolete hidrônico dutado com capacidade nominal mínima de 1,5 TR</t>
  </si>
  <si>
    <t>Ar-condicionado do tipo fancolete hidrônico dutado com capacidade nominal mínima de 2,3 TR</t>
  </si>
  <si>
    <t>Ar-condicionado do tipo fancolete hidrônico dutado com capacidade nominal mínima de 2,5 TR</t>
  </si>
  <si>
    <t>Ar-condicionado do tipo fancolete hidrônico dutado com capacidade nominal mínima de 4,5 TR</t>
  </si>
  <si>
    <t>Ar-condicionado do tipo fancolete hidrônico cassete com capacidade nominal mínima de 2,6 TR</t>
  </si>
  <si>
    <t>Ar-condicionado do tipo fancolete hidrônico piso-teto com capacidade nominal entre 12.000BTU/h (inclusive) e 20.000BTU/h (inclusive)</t>
  </si>
  <si>
    <t>Ar-condicionado do tipo fancolete hidrônico piso-teto com capacidade nominal entre 24.000BTU/h (inclusive) e 30.000BTU/h (inclusive)</t>
  </si>
  <si>
    <t>Ar-condicionado do tipo fancolete hidrônico piso-teto com capacidade nominal entre 36.000BTU/h (inclusive) e 44.000BTU/h (inclusive)</t>
  </si>
  <si>
    <t>Ar-condicionado do tipo fancolete hidrônico piso-teto com capacidade nominal entre 48.000BTU/h (inclusive) e 55.000BTU/h (inclusive)</t>
  </si>
  <si>
    <t>Ar-condicionado do tipo self-contained wall-mounted modelo Carrier 50BWF36</t>
  </si>
  <si>
    <t>Controle remoto para fancolete/split, com ou sem fio</t>
  </si>
  <si>
    <t>Motor elétrico com eixo duplo, potência de 1/40 a 1/2 CV</t>
  </si>
  <si>
    <t>Motor elétrico com eixo simples, potência de 1/40 a 1/2 CV</t>
  </si>
  <si>
    <t>Placa eletrônica de controle de equipamento split monofásico</t>
  </si>
  <si>
    <t>Placa eletrônica de controle de equipamento fancolete monofásico</t>
  </si>
  <si>
    <t>Placa eletrônica de controle de equipamento split trifásico</t>
  </si>
  <si>
    <t>Placa eletrônica de controle de equipamento split monofásico com compressor inverter</t>
  </si>
  <si>
    <t>Bomba de condensado para aparelho tipo cassete</t>
  </si>
  <si>
    <t>Filtro secador para aparelhos de capacidade de refrigeração de 2,5 TR (inclusive) até 5 TR (inclusive)</t>
  </si>
  <si>
    <t>Filtro secador para aparelhos de capacidade de refrigeração de 5 TR (exclusive) até 7,5 TR (inclusive)</t>
  </si>
  <si>
    <t>Filtro secador para aparelhos de capacidade de refrigeração de 7,5 TR (exclusive) até 10 TR (inclusive)</t>
  </si>
  <si>
    <t>Filtro secador para aparelhos de capacidade de refrigeração de 10 TR (exclusive) até 12,5 TR (inclusive)</t>
  </si>
  <si>
    <t>Filtro secador para aparelhos de capacidade de refrigeração de 12,5 TR (exclusive) até 15 TR (inclusive)</t>
  </si>
  <si>
    <t>Filtro secador para aparelhos de capacidade de refrigeração de 15 TR (exclusive) até 17,5 TR (inclusive)</t>
  </si>
  <si>
    <t>Filtro secador para aparelhos de capacidade de refrigeração de 17,5 TR (exclusive) até 20 TR (inclusive)</t>
  </si>
  <si>
    <t>Filtro secador para aparelhos de capacidade de refrigeração de 20 TR (exclusive) até 25 TR (inclusive)</t>
  </si>
  <si>
    <t>Filtro secador para aparelhos de capacidade de refrigeração de 25 TR (exclusive) até 30 TR (inclusive)</t>
  </si>
  <si>
    <t>Amortecedor de borracha (coxim) aparafusável para unidade condensadora de aparelho split</t>
  </si>
  <si>
    <t>Amortecedor de borracha (coxim) aparafusável para fan-coil ou self-contained, com carga máxima suportada por amortecedor de 150 kg</t>
  </si>
  <si>
    <t>Amortecedor de borracha (coxim) aparafusável para fan-coil ou self-contained, com carga máxima suportada por amortecedor de 240 kg</t>
  </si>
  <si>
    <t>Placa de PVC de espessura 10mm, dimensões: 0,6 x 1,2 m, cor branca</t>
  </si>
  <si>
    <t>Mangueira emborrachada 3/4" para uso para condução de água gelada sob pressão (SAE 100 R1)</t>
  </si>
  <si>
    <t>Válvula de controle 3 vias, controle on/off, 3/4",  acompanhada de atuador desacoplável compatível</t>
  </si>
  <si>
    <t>Válvula de controle 3 vias, controle proporcional, 1",  acompanhada de atuador desacoplável compatível</t>
  </si>
  <si>
    <t>Válvula de controle 3 vias, controle proporcional, 1 1/4",  acompanhada de atuador desacoplável compatível</t>
  </si>
  <si>
    <t>Válvula de controle 3 vias, controle proporcional, 1 1/2",  acompanhada de atuador desacoplável compatível</t>
  </si>
  <si>
    <t>Válvula de controle 3 vias, controle proporcional, 2",  acompanhada de atuador desacoplável compatível</t>
  </si>
  <si>
    <t>Válvula de balanceamento e controle (PIBCV) 2 vias, controle on-off, 3/4"</t>
  </si>
  <si>
    <t>Válvula de balanceamento e controle (PIBCV) 2 vias, controle on-off, 1"</t>
  </si>
  <si>
    <t>Atuador para controle on/off para válvulas de diâmetro nominal de 1/2" a 1"</t>
  </si>
  <si>
    <t>Válvula de balanceamento e controle (PIBCV) 2 vias, controle proporcional, 1/2"</t>
  </si>
  <si>
    <t>Válvula de balanceamento e controle (PIBCV) 2 vias, controle proporcional, 3/4"</t>
  </si>
  <si>
    <t>Válvula de balanceamento e controle (PIBCV) 2 vias, controle proporcional, 1"</t>
  </si>
  <si>
    <t>Válvula de balanceamento e controle (PIBCV) 2 vias, controle proporcional, 1 1/4"</t>
  </si>
  <si>
    <t>Atuador para controle proporcional para válvulas de diâmetro nominal de 1/2" a 1 1/4"</t>
  </si>
  <si>
    <t>Válvula de balanceamento e controle (PIBCV) 2 vias, controle proporcional, 1 1/2"</t>
  </si>
  <si>
    <t>Válvula de balanceamento e controle (PIBCV) 2 vias, controle proporcional, 2"</t>
  </si>
  <si>
    <t>Atuador para controle proporcional para válvulas de diâmetro nominal de 1 1/2" a 2"</t>
  </si>
  <si>
    <t>Válvula de esfera em bronze ou latão niquelado, PN 25, diâmetro nominal 1/2"</t>
  </si>
  <si>
    <t>Válvula de esfera em bronze ou latão niquelado, PN 25, diâmetro nominal 3/4"</t>
  </si>
  <si>
    <t>Válvula de esfera em bronze ou latão niquelado, PN 25, diâmetro nominal 1"</t>
  </si>
  <si>
    <t>Válvula de esfera em bronze ou latão niquelado, PN 25, diâmetro nominal 1 1/4"</t>
  </si>
  <si>
    <t>Válvula de esfera em bronze ou latão niquelado, PN 25, diâmetro nominal 1 1/2"</t>
  </si>
  <si>
    <t>Filtro em Y, fabricado em liga de cobre, filtro em aço inoxidável, PN20, diâmetro nominal 3/4”</t>
  </si>
  <si>
    <t>Filtro em Y, fabricado em liga de cobre, filtro em aço inoxidável, PN20, diâmetro nominal 1”</t>
  </si>
  <si>
    <t>Filtro em Y, fabricado em liga de cobre, filtro em aço inoxidável, PN20, diâmetro nominal 1 1/4”</t>
  </si>
  <si>
    <t>Filtro em Y, fabricado em liga de cobre, filtro em aço inoxidável, PN20, diâmetro nominal 1 1/2”</t>
  </si>
  <si>
    <t>Filtro em Y, classe de pressão 150 lbs, diâmetro nominal 2"</t>
  </si>
  <si>
    <t>Filtro em Y, classe de pressão 150 lbs, diâmetro nominal 2 1/2"</t>
  </si>
  <si>
    <t>Filtro em Y, classe de pressão 150 lbs, diâmetro nominal 3"</t>
  </si>
  <si>
    <t>Filtro em Y, classe de pressão 150 lbs, diâmetro nominal 4"</t>
  </si>
  <si>
    <t>Filtro em Y, classe de pressão 150 lbs, diâmetro nominal 5"</t>
  </si>
  <si>
    <t>Filtro em Y, classe de pressão 150 lbs, diâmetro nominal 6"</t>
  </si>
  <si>
    <t>Filtro em Y, classe de pressão 150 lbs, diâmetro nominal 8"</t>
  </si>
  <si>
    <t>Filtro em Y, classe de pressão 150 lbs, diâmetro nominal 10"</t>
  </si>
  <si>
    <t>Filtro em Y, classe de pressão 150 lbs, diâmetro nominal 12"</t>
  </si>
  <si>
    <t>Eliminador de ar para líquidos, bitola da conexão roscada 3/4"</t>
  </si>
  <si>
    <t>Acoplamento de garras tipo “E”, tamanho 82</t>
  </si>
  <si>
    <t>Acoplamento tipo FRC, tamanho 110, com furo piloto ou bucha cônica</t>
  </si>
  <si>
    <t>Contator tripolar com capacidade de corrente de até 96 A</t>
  </si>
  <si>
    <t>Contator tripolar com capacidade de corrente de até 150 A</t>
  </si>
  <si>
    <t>Contator tripolar com capacidade de corrente de 250 A até 305 A</t>
  </si>
  <si>
    <t>Relé eletromecânico de sobrecarga para correntes de até 97 A</t>
  </si>
  <si>
    <t>Relé eletromecânico de sobrecarga para correntes de até 150 A</t>
  </si>
  <si>
    <t>Sensor de temperatura para duto (haste) NTC10K2 ou NTC10K3</t>
  </si>
  <si>
    <t>Sensor de temperatura para duto (haste) PT100, 2 ou 3 fios</t>
  </si>
  <si>
    <t>Termostato para controle de temperatura ambiente, para comando de unidades fancoil com válvula de água gelada e ventilador de 3 velocidades</t>
  </si>
  <si>
    <t>Termostato para controle proporcional de válvula de controle de fancoil</t>
  </si>
  <si>
    <t>Transformador de comando 50 VA</t>
  </si>
  <si>
    <t>Pressostato diferencial para ar, ajuste de diferencial de pressão 50–500 Pa</t>
  </si>
  <si>
    <t>Controladora Carrier CC6400</t>
  </si>
  <si>
    <t>Controladora Carrier CC6400 I/O</t>
  </si>
  <si>
    <t>Controladora Carrier CC1600</t>
  </si>
  <si>
    <t>Gerenciadora de Rede Trane Tracer Summit BMTX-BCU</t>
  </si>
  <si>
    <t>Controladora Trane Tracer MP580/581</t>
  </si>
  <si>
    <t>Módulo de expansão Trane Tracer EX2</t>
  </si>
  <si>
    <t>Termostato de sala (Wired Zone Sensor) modelo Trane SEN01447</t>
  </si>
  <si>
    <t>Unidade de volume de ar variável (VAV) 6" modelo VariTrane VCCF06000H0DD11A00000L3000000000S00</t>
  </si>
  <si>
    <t>Tubo sanfonizado em liga de cobre Tomback com pontas lisas de cobre, diâmetro nominal 1/4"</t>
  </si>
  <si>
    <t>Tubo sanfonizado em liga de cobre Tomback com pontas lisas de cobre, diâmetro nominal 3/8"</t>
  </si>
  <si>
    <t>Tubo sanfonizado em liga de cobre Tomback com pontas lisas de cobre, diâmetro nominal 1/2"</t>
  </si>
  <si>
    <t>Tubo sanfonizado em liga de cobre Tomback com pontas lisas de cobre, diâmetro nominal 3/4"</t>
  </si>
  <si>
    <t>Tubo sanfonizado em liga de cobre Tomback com pontas lisas de cobre, diâmetro nominal 1"</t>
  </si>
  <si>
    <t>Tubo sanfonizado em liga de cobre Tomback com pontas lisas de cobre, diâmetro nominal 1 1/4"</t>
  </si>
  <si>
    <t>Tubo sanfonizado em liga de cobre Tomback com pontas lisas de cobre, diâmetro nominal 1 1/2"</t>
  </si>
  <si>
    <t>Tubo sanfonizado em liga de cobre Tomback com pontas lisas de cobre, diâmetro nominal 2"</t>
  </si>
  <si>
    <t>Tubo de aço-carbono galvanizado de 1/2", ABNT NBR 5590 grau B, Sch 40</t>
  </si>
  <si>
    <t>Cotovelo de 90 graus de ferro fundido galvanizado de 1/2"</t>
  </si>
  <si>
    <t>União de ferro fundido galvanizado de 1/2"</t>
  </si>
  <si>
    <t>Niple de ferro fundido galvanizado de 1/2"</t>
  </si>
  <si>
    <t>Luva de ferro fundido galvanizado de 1/2"</t>
  </si>
  <si>
    <t>Cap ou tampão de ferro fundido galvanizado de 1/2"</t>
  </si>
  <si>
    <t>Te de ferro fundido galvanizado de 1/2"</t>
  </si>
  <si>
    <t>Plug ou bujão de ferro fundido galvanizado de 1/2"</t>
  </si>
  <si>
    <t>Meia luva de aço carbono de 1/2"</t>
  </si>
  <si>
    <t>Tubo de aço-carbono galvanizado de 3/4", ABNT NBR 5590 grau B, Sch 40</t>
  </si>
  <si>
    <t>Cotovelo de 90 graus de ferro fundido galvanizado de 3/4"</t>
  </si>
  <si>
    <t>União de ferro fundido galvanizado de 3/4"</t>
  </si>
  <si>
    <t>Niple de ferro fundido galvanizado de 3/4"</t>
  </si>
  <si>
    <t>Luva de ferro fundido galvanizado de 3/4"</t>
  </si>
  <si>
    <t>Cap ou tampão de ferro fundido galvanizado de 3/4"</t>
  </si>
  <si>
    <t>Te de ferro fundido galvanizado de 3/4"</t>
  </si>
  <si>
    <t>Plug ou bujão de ferro fundido galvanizado de 3/4"</t>
  </si>
  <si>
    <t>Meia luva de aço carbono de 3/4"</t>
  </si>
  <si>
    <t>Bucha de redução de ferro fundido galvanizado de 3/4" X 1/2"</t>
  </si>
  <si>
    <t>Luva de redução de ferro fundido galvanizado de 3/4" X 1/2"</t>
  </si>
  <si>
    <t>Niple de redução de ferro fundido galvanizado de 3/4" X 1/2"</t>
  </si>
  <si>
    <t>Tubo de aço-carbono galvanizado de 1", ABNT NBR 5590 grau B, Sch 40</t>
  </si>
  <si>
    <t>Cotovelo de 90 graus de ferro fundido galvanizado de 1"</t>
  </si>
  <si>
    <t>União de ferro fundido galvanizado de 1"</t>
  </si>
  <si>
    <t>Niple de ferro fundido galvanizado de 1"</t>
  </si>
  <si>
    <t>Luva de ferro fundido galvanizado de 1"</t>
  </si>
  <si>
    <t>Cap ou tampão de ferro fundido galvanizado de 1"</t>
  </si>
  <si>
    <t>Te de ferro fundido galvanizado de 1"</t>
  </si>
  <si>
    <t>Plug ou bujão de ferro fundido galvanizado de 1"</t>
  </si>
  <si>
    <t>Meia luva de aço carbono de 1"</t>
  </si>
  <si>
    <t>Bucha de redução de ferro fundido galvanizado de 1" X 3/4"</t>
  </si>
  <si>
    <t>Luva de redução de ferro fundido galvanizado de 1" X 3/4"</t>
  </si>
  <si>
    <t>Niple de redução de ferro fundido galvanizado de 1" X 3/4"</t>
  </si>
  <si>
    <t>Tubo de aço-carbono galvanizado de 1 1/4", ABNT NBR 5590 grau B, Sch 40</t>
  </si>
  <si>
    <t>Cotovelo de 90 graus de ferro fundido galvanizado de 1 1/4"</t>
  </si>
  <si>
    <t>União de ferro fundido galvanizado de 1 1/4"</t>
  </si>
  <si>
    <t>Niple de ferro fundido galvanizado de 1 1/4"</t>
  </si>
  <si>
    <t>Luva de ferro fundido galvanizado de 1 1/4"</t>
  </si>
  <si>
    <t>Cap ou tampão de ferro fundido galvanizado de 1 1/4"</t>
  </si>
  <si>
    <t>Te de ferro fundido galvanizado de 1 1/4"</t>
  </si>
  <si>
    <t>Plug ou bujão de ferro fundido galvanizado de 1 1/4"</t>
  </si>
  <si>
    <t>Meia luva de aço carbono de 1 1/4"</t>
  </si>
  <si>
    <t>Bucha de redução de ferro fundido galvanizado de 1 1/4" X 3/4"</t>
  </si>
  <si>
    <t>Luva de redução de ferro fundido galvanizado de 1 1/4" X 3/4"</t>
  </si>
  <si>
    <t>Niple de redução de ferro fundido galvanizado de 1 1/4" X 3/4"</t>
  </si>
  <si>
    <t>Bucha de redução de ferro fundido galvanizado de 1 1/4" X 1"</t>
  </si>
  <si>
    <t>Luva de redução de ferro fundido galvanizado de 1 1/4" X 1"</t>
  </si>
  <si>
    <t>Niple de redução de ferro fundido galvanizado de 1 1/4" X 1"</t>
  </si>
  <si>
    <t>Tubo de aço-carbono galvanizado de 1 1/2", ABNT NBR 5590 grau B, Sch 40</t>
  </si>
  <si>
    <t>Cotovelo de 90 graus de ferro fundido galvanizado de 1 1/2"</t>
  </si>
  <si>
    <t>União de ferro fundido galvanizado de 1 1/2"</t>
  </si>
  <si>
    <t>Niple de ferro fundido galvanizado de 1 1/2"</t>
  </si>
  <si>
    <t>Luva de ferro fundido galvanizado de 1 1/2"</t>
  </si>
  <si>
    <t>Cap ou tampão de ferro fundido galvanizado de 1 1/2"</t>
  </si>
  <si>
    <t>Te de ferro fundido galvanizado de 1 1/2"</t>
  </si>
  <si>
    <t>Plug ou bujão de ferro fundido galvanizado de 1 1/2"</t>
  </si>
  <si>
    <t>Meia luva de aço carbono de 1 1/2"</t>
  </si>
  <si>
    <t>Bucha de redução de ferro fundido galvanizado de 1 1/2" X 1"</t>
  </si>
  <si>
    <t>Luva de redução de ferro fundido galvanizado de 1 1/2" X 1"</t>
  </si>
  <si>
    <t>Niple de redução de ferro fundido galvanizado de 1 1/2" X 1"</t>
  </si>
  <si>
    <t>Tubo de aço-carbono galvanizado de 2", ABNT NBR 5590 grau B, Sch 40</t>
  </si>
  <si>
    <t>Cotovelo de 90 graus de ferro fundido galvanizado de 2"</t>
  </si>
  <si>
    <t>União de ferro fundido galvanizado de 2"</t>
  </si>
  <si>
    <t>Niple de ferro fundido galvanizado de 2"</t>
  </si>
  <si>
    <t>Luva de ferro fundido galvanizado de 2"</t>
  </si>
  <si>
    <t>Cap ou tampão de ferro fundido galvanizado de 2"</t>
  </si>
  <si>
    <t>Te de ferro fundido galvanizado de 2"</t>
  </si>
  <si>
    <t>Plug ou bujão de ferro fundido galvanizado de 2"</t>
  </si>
  <si>
    <t>Tubo de aço-carbono galvanizado de 2 1/2", ABNT NBR 5590 grau B, Sch 40</t>
  </si>
  <si>
    <t>Cotovelo de 90 graus de ferro fundido galvanizado de 2 1/2"</t>
  </si>
  <si>
    <t>União de ferro fundido galvanizado de 2 1/2"</t>
  </si>
  <si>
    <t>Niple de ferro fundido galvanizado de 2 1/2"</t>
  </si>
  <si>
    <t>Luva de ferro fundido galvanizado de 2 1/2"</t>
  </si>
  <si>
    <t>Cap ou tampão de ferro fundido galvanizado de 2 1/2"</t>
  </si>
  <si>
    <t>Te de ferro fundido galvanizado de 2 1/2"</t>
  </si>
  <si>
    <t>Plug ou bujão de ferro fundido galvanizado de 2 1/2"</t>
  </si>
  <si>
    <t>Tubo de aço-carbono preto sem costura de 3", NBR 5590 grau B, Sch 40</t>
  </si>
  <si>
    <t>Curva raio curto 90° em aço carbono para solda de topo de 3"</t>
  </si>
  <si>
    <t>Curva raio longo 90° em aço carbono para solda de topo de 3"</t>
  </si>
  <si>
    <t>Curva raio longo 45° em aço carbono para solda de topo de 3"</t>
  </si>
  <si>
    <t>Cap ou tampão em aço carbono para solda de topo de 3"</t>
  </si>
  <si>
    <t>Te em aço carbono para solda de topo de 3"</t>
  </si>
  <si>
    <t>Tubo de aço-carbono preto sem costura de 3 1/2", NBR 5590 grau B, Sch 40</t>
  </si>
  <si>
    <t>Curva raio curto 90° em aço carbono para solda de topo de 3 1/2"</t>
  </si>
  <si>
    <t>Curva raio longo 90° em aço carbono para solda de topo de 3 1/2"</t>
  </si>
  <si>
    <t>Curva raio longo 45° em aço carbono para solda de topo de 3 1/2"</t>
  </si>
  <si>
    <t>Cap ou tampão em aço carbono para solda de topo de 3 1/2"</t>
  </si>
  <si>
    <t>Te em aço carbono para solda de topo de 3 1/2"</t>
  </si>
  <si>
    <t>Tubo de aço-carbono preto sem costura de 4", NBR 5590 grau B, Sch 40</t>
  </si>
  <si>
    <t>Curva raio curto 90° em aço carbono para solda de topo de 4"</t>
  </si>
  <si>
    <t>Curva raio longo 90° em aço carbono para solda de topo de 4"</t>
  </si>
  <si>
    <t>Curva raio longo 45° em aço carbono para solda de topo de 4"</t>
  </si>
  <si>
    <t>Cap ou tampão em aço carbono para solda de topo de 4"</t>
  </si>
  <si>
    <t>Te em aço carbono para solda de topo de 4"</t>
  </si>
  <si>
    <t>Tubo de aço-carbono preto sem costura de 5", NBR 5590 grau B, Sch 40</t>
  </si>
  <si>
    <t>Curva raio curto 90° em aço carbono para solda de topo de 5"</t>
  </si>
  <si>
    <t>Curva raio longo 90° em aço carbono para solda de topo de 5"</t>
  </si>
  <si>
    <t>Curva raio longo 45° em aço carbono para solda de topo de 5"</t>
  </si>
  <si>
    <t>Cap ou tampão em aço carbono para solda de topo de 5"</t>
  </si>
  <si>
    <t>Te em aço carbono para solda de topo de 5"</t>
  </si>
  <si>
    <t>Flange de pescoço, classe 150, de 5"</t>
  </si>
  <si>
    <t>Tubo de aço-carbono preto sem costura de 6", NBR 5590 grau B, Sch 40</t>
  </si>
  <si>
    <t>Curva raio curto 90° em aço carbono para solda de topo de 6"</t>
  </si>
  <si>
    <t>Curva raio longo 90° em aço carbono para solda de topo de 6"</t>
  </si>
  <si>
    <t>Curva raio longo 45° em aço carbono para solda de topo de 6"</t>
  </si>
  <si>
    <t>Cap ou tampão em aço carbono para solda de topo de 6"</t>
  </si>
  <si>
    <t>Te em aço carbono para solda de topo de 6"</t>
  </si>
  <si>
    <t>Tubo de aço-carbono preto sem costura de 8", NBR 5590 grau B, Sch 40</t>
  </si>
  <si>
    <t>Curva raio curto 90° em aço carbono para solda de topo de 8"</t>
  </si>
  <si>
    <t>Curva raio longo 90° em aço carbono para solda de topo de 8"</t>
  </si>
  <si>
    <t>Curva raio longo 45° em aço carbono para solda de topo de 8"</t>
  </si>
  <si>
    <t>Cap ou tampão em aço carbono para solda de topo de 8"</t>
  </si>
  <si>
    <t>Te em aço carbono para solda de topo de 8"</t>
  </si>
  <si>
    <t>Redução concêntrica para solda de topo de 8" x 5"</t>
  </si>
  <si>
    <t>Tubo de PVC soldável para dreno de 25 mm</t>
  </si>
  <si>
    <t>Joelho de PVC soldável para dreno de 25 mm</t>
  </si>
  <si>
    <t>Luva de PVC soldável para dreno de 25 mm</t>
  </si>
  <si>
    <t>Te de PVC soldável para dreno de 25 mm</t>
  </si>
  <si>
    <t>Tubo de PVC soldável para dreno de 32 mm</t>
  </si>
  <si>
    <t>Joelho de PVC soldável para dreno de 32 mm</t>
  </si>
  <si>
    <t>Luva de PVC soldável para dreno de 32 mm</t>
  </si>
  <si>
    <t>Te de PVC soldável para dreno de 32 mm</t>
  </si>
  <si>
    <t>Bucha de redução de PVC soldável para dreno de 32 mm X 25 mm</t>
  </si>
  <si>
    <t>Tubo de cobre flexível sem costura de 1/4"</t>
  </si>
  <si>
    <t>Cotovelo de cobre de 1/4"</t>
  </si>
  <si>
    <t>Luva de cobre de 1/4"</t>
  </si>
  <si>
    <t>Tubo de cobre flexível sem costura de 3/8"</t>
  </si>
  <si>
    <t>Cotovelo de cobre de 3/8"</t>
  </si>
  <si>
    <t>Luva de cobre de 3/8"</t>
  </si>
  <si>
    <t>Tubo de cobre flexível sem costura de 1/2"</t>
  </si>
  <si>
    <t>Cotovelo de cobre de 1/2"</t>
  </si>
  <si>
    <t>Luva de cobre de 1/2"</t>
  </si>
  <si>
    <t>Tubo de cobre flexível sem costura de 5/8"</t>
  </si>
  <si>
    <t>Cotovelo de cobre de 5/8"</t>
  </si>
  <si>
    <t>Luva de cobre de 5/8"</t>
  </si>
  <si>
    <t>Tubo de cobre flexível sem costura de 3/4"</t>
  </si>
  <si>
    <t>Cotovelo de cobre de 3/4"</t>
  </si>
  <si>
    <t>Luva de cobre de 3/4"</t>
  </si>
  <si>
    <t>Tubo de cobre rígido sem costura de 7/8"</t>
  </si>
  <si>
    <t>Cotovelo de cobre de 7/8"</t>
  </si>
  <si>
    <t>Luva de cobre de 7/8"</t>
  </si>
  <si>
    <t>Te de cobre de 7/8"</t>
  </si>
  <si>
    <t>Tubo de cobre rígido sem costura de 1"</t>
  </si>
  <si>
    <t>Cotovelo de cobre de 1"</t>
  </si>
  <si>
    <t>Luva de cobre de 1"</t>
  </si>
  <si>
    <t>Tubo de cobre rígido sem costura de 1 1/8"</t>
  </si>
  <si>
    <t>Cotovelo de cobre de 1 1/8"</t>
  </si>
  <si>
    <t>Luva de cobre de 1 1/8"</t>
  </si>
  <si>
    <t>Tubo de cobre rígido sem costura de 1 3/8"</t>
  </si>
  <si>
    <t>Cotovelo de cobre de 1 3/8"</t>
  </si>
  <si>
    <t>Luva de cobre de 1 3/8"</t>
  </si>
  <si>
    <t>Tubo de cobre rígido sem costura de 1 5/8"</t>
  </si>
  <si>
    <t>Cotovelo de cobre de 1 5/8"</t>
  </si>
  <si>
    <t>Luva de cobre de 1 5/8"</t>
  </si>
  <si>
    <t>Isolamento elastomérico em formato de tubo ou coquilha de espessura M, próprio para tubulação de cobre de diâmetro nominal 1/4"</t>
  </si>
  <si>
    <t>Isolamento elastomérico em formato de tubo ou coquilha de espessura M, próprio para tubulação de cobre de diâmetro nominal 3/8"</t>
  </si>
  <si>
    <t>Isolamento elastomérico em formato de tubo ou coquilha de espessura M, próprio para tubulação de cobre de diâmetro nominal 1/2"</t>
  </si>
  <si>
    <t>Isolamento elastomérico em formato de tubo ou coquilha de espessura M, próprio para tubulação de cobre de diâmetro nominal 5/8"</t>
  </si>
  <si>
    <t>Isolamento elastomérico em formato de tubo ou coquilha de espessura M, próprio para tubulação de cobre de diâmetro nominal 3/4"</t>
  </si>
  <si>
    <t>Isolamento elastomérico em formato de tubo ou coquilha de espessura M, próprio para tubulação de cobre de diâmetro nominal 7/8" e para tubulação de ferro de diâmetro nominal 1/2"</t>
  </si>
  <si>
    <t>Isolamento elastomérico em formato de tubo ou coquilha de espessura M, próprio para tubulação de cobre de diâmetro nominal 1"</t>
  </si>
  <si>
    <t>Isolamento elastomérico em formato de tubo ou coquilha de espessura M, próprio para tubulação de cobre de diâmetro nominal 1 1/8" e para tubulação de ferro de diâmetro nominal 3/4"</t>
  </si>
  <si>
    <t>Isolamento elastomérico em formato de tubo ou coquilha de espessura M, próprio para tubulação de cobre de diâmetro nominal 1 3/8" e para tubulação de ferro de diâmetro nominal 1"</t>
  </si>
  <si>
    <t>Isolamento elastomérico em formato de tubo ou coquilha de espessura M, próprio para tubulação de cobre de diâmetro nominal 1 5/8" e para tubulação de ferro de diâmetro nominal 1 1/4"</t>
  </si>
  <si>
    <t>Isolamento elastomérico em formato de tubo ou coquilha de espessura M, próprio para tubulação de ferro de diâmetro nominal 1 1/2"</t>
  </si>
  <si>
    <t>Isolamento elastomérico em formato de tubo ou coquilha de espessura M, próprio para tubulação de ferro de diâmetro nominal 2"</t>
  </si>
  <si>
    <t>Isolamento elastomérico em formato de tubo ou coquilha de espessura M, próprio para tubulação de ferro de diâmetro nominal 2 1/2"</t>
  </si>
  <si>
    <t>Isolamento elastomérico em formato de tubo ou coquilha de espessura M, próprio para tubulação de ferro de diâmetro nominal 3"</t>
  </si>
  <si>
    <t>Isolamento elastomérico em formato de tubo ou coquilha de espessura M, próprio para tubulação de ferro de diâmetro nominal 3 1/2"</t>
  </si>
  <si>
    <t>Isolamento elastomérico em formato de tubo ou coquilha de espessura M, próprio para tubulação de ferro de diâmetro nominal 4"</t>
  </si>
  <si>
    <t>Isolamento elastomérico em formato de tubo ou coquilha de espessura M, próprio para tubulação de ferro de diâmetro nominal 5"</t>
  </si>
  <si>
    <t>Isolamento elastomérico em formato de tubo ou coquilha de espessura M, próprio para tubulação de ferro de diâmetro nominal 6"</t>
  </si>
  <si>
    <t>Isolamento elastomérico em formato de prancha de espessura M</t>
  </si>
  <si>
    <t>Isolamento elastomérico em formato de prancha autoadesiva de espessura M</t>
  </si>
  <si>
    <t>Chapa de aço galvanizada</t>
  </si>
  <si>
    <t>Gás refrigerante R-410A, apenas para instalações de equipamentos unitários novos</t>
  </si>
  <si>
    <t>Gás refrigerante R-32, apenas para instalações de equipamentos unitários novos</t>
  </si>
  <si>
    <t>Óleo para chiller centrífugo Trane CVGF1000</t>
  </si>
  <si>
    <t>Alicate de pressão de 11"</t>
  </si>
  <si>
    <t>Alicate rebitador</t>
  </si>
  <si>
    <t>Almotolia 250 ml</t>
  </si>
  <si>
    <t>Arco de serra de alta tensão</t>
  </si>
  <si>
    <t>Aspirador compacto para sólidos e líquidos</t>
  </si>
  <si>
    <t>Aspirador industrial para sólidos e líquidos</t>
  </si>
  <si>
    <t>Bomba manual para graxa 400 cm3</t>
  </si>
  <si>
    <t>Caixa de ferramentas pequena</t>
  </si>
  <si>
    <t>Carrinho com fundo fechado para transporte de cargas</t>
  </si>
  <si>
    <t>Carrinho de mão vertical</t>
  </si>
  <si>
    <t>Carro/bancada para ferramentas</t>
  </si>
  <si>
    <t>Chaves canhão, kit milímetros (12 peças)</t>
  </si>
  <si>
    <t>Chaves canhão, kit polegadas (10 peças)</t>
  </si>
  <si>
    <t>Chaves estrela, kit com 12 chaves</t>
  </si>
  <si>
    <t>Chave inglesa com comprimento de 8"</t>
  </si>
  <si>
    <t>Chave inglesa com comprimento de 10"</t>
  </si>
  <si>
    <t>Chave inglesa com comprimento de 12"</t>
  </si>
  <si>
    <t>Chave inglesa com comprimento de 15"</t>
  </si>
  <si>
    <t>Chave inglesa com comprimento de 18"</t>
  </si>
  <si>
    <t>Chaves fixas, kit com 12 chaves</t>
  </si>
  <si>
    <t>Compressor de ar direto para pintura (tufão)</t>
  </si>
  <si>
    <t>Esmerilhadeira angular de 230 mm</t>
  </si>
  <si>
    <t>Furadeira de bancada de 16 mm</t>
  </si>
  <si>
    <t>Jogo de chaves biela em polegadas</t>
  </si>
  <si>
    <t>Jogo de soquetes sextavado de impacto 1/2" em polegadas</t>
  </si>
  <si>
    <t>Lima chata bastarda 10" com cabo</t>
  </si>
  <si>
    <t>Lima chata murça 10" com cabo</t>
  </si>
  <si>
    <t>Lima redonda bastarda 10" com cabo</t>
  </si>
  <si>
    <t>Lima redonda murça 10" com cabo</t>
  </si>
  <si>
    <t>Pendente de led</t>
  </si>
  <si>
    <t>Maçarico portátil com acendimento automático</t>
  </si>
  <si>
    <t>Martelo chapeador pena reta</t>
  </si>
  <si>
    <t>Medidor de nível de pressão sonora (decibelímetro) portátil</t>
  </si>
  <si>
    <t>Prensa hidráulica 30 toneladas</t>
  </si>
  <si>
    <t>Relógio comparador capacidade 5 mm</t>
  </si>
  <si>
    <t>Rosqueadeira manual</t>
  </si>
  <si>
    <t>Conjunto com 5 sacadores de polias</t>
  </si>
  <si>
    <t>Conjunto com 9 serras copo</t>
  </si>
  <si>
    <t>Tesoura de chapas tipo aviação corte direito e reto</t>
  </si>
  <si>
    <t>Tesoura de chapas tipo aviação corte esquerdo e reto</t>
  </si>
  <si>
    <t>Tesoura de chapas tipo aviação corte reto e curvas de grande raio</t>
  </si>
  <si>
    <t>Tesoura faca elétrica para metal</t>
  </si>
  <si>
    <t>Tesoura para chapa tipo Brasil 12"</t>
  </si>
  <si>
    <t>Alargador de tubos manual articulado</t>
  </si>
  <si>
    <t>Alicate cortador de tubo capilar</t>
  </si>
  <si>
    <t>Alicate lacrador de tubos 7"</t>
  </si>
  <si>
    <t>Balança eletrônica para refrigerante</t>
  </si>
  <si>
    <t>Bomba de óleo para sistemas de refrigeração</t>
  </si>
  <si>
    <t>Bomba de vácuo 12 cfm</t>
  </si>
  <si>
    <t>Chave catraca quadrada 4 bitolas para refrigeração</t>
  </si>
  <si>
    <t>Chave para válvula Schrader</t>
  </si>
  <si>
    <t>Cilindro de nitrogênio 20 L</t>
  </si>
  <si>
    <t>Cilindro de nitrogênio 50 L</t>
  </si>
  <si>
    <t>Conjunto para solda e corte acetileno/oxigênio PPU</t>
  </si>
  <si>
    <t>Detector eletrônico de vazamento para refrigerantes</t>
  </si>
  <si>
    <t>Flangeador excêntrico</t>
  </si>
  <si>
    <t>Mangueira para vácuo 3/8"</t>
  </si>
  <si>
    <t>Manifold analógico para R-22</t>
  </si>
  <si>
    <t>Manifold analógico para R-410A/R-32</t>
  </si>
  <si>
    <t>Manifold digital</t>
  </si>
  <si>
    <t>Conjunto com 4 molas curvadoras de tubos</t>
  </si>
  <si>
    <t>Regulador de pressão para cilindro de gases não corrosivos</t>
  </si>
  <si>
    <t>Tanque para recolhimento de refrigerante</t>
  </si>
  <si>
    <t>Termo-anemômetro para duto</t>
  </si>
  <si>
    <t>Termômetro portátil com 5 sensores</t>
  </si>
  <si>
    <t>Unidade transferidora e recuperadora de gás refrigerante</t>
  </si>
  <si>
    <t>Vacuômetro digital</t>
  </si>
  <si>
    <t>Alicate de bico longo redondo isolado</t>
  </si>
  <si>
    <t>Estação de solda digital</t>
  </si>
  <si>
    <t>Ferro de soldar tipo machadinha</t>
  </si>
  <si>
    <t>Sugador de solda</t>
  </si>
  <si>
    <t>Escada extensível 29 degraus</t>
  </si>
  <si>
    <t>Escada duplo acesso 8 degraus</t>
  </si>
  <si>
    <t>Escada tesoura e extensível isolada</t>
  </si>
  <si>
    <t>Escada plataforma de trabalho isolada</t>
  </si>
  <si>
    <t>Bloqueio para disjuntores, para instalação de cadeado</t>
  </si>
  <si>
    <t>Compressor Scroll Inverter próprio para R-410A de Capacidade 3,6 TR para VRF Trane 4TVH0096BK0</t>
  </si>
  <si>
    <t>Ar-condicionado do tipo self-contained wall-mounted modelo Carrier 50BWF60</t>
  </si>
  <si>
    <t>PLACA DE POLICARBONATO COMPACTO, COR CRISTAL, COM ESPESSURA DE 10MM</t>
  </si>
  <si>
    <t>EMOP 14.005.0025-0</t>
  </si>
  <si>
    <t>Ar-condicionado do tipo split cassete inverter com capacidade nominal mínima de 45.000 BTU/h</t>
  </si>
  <si>
    <t>Porta corta-fogo 1,60 x 2,10 m (P-90), duas folhas, com batentes e ferragens</t>
  </si>
  <si>
    <t>Pini 12.104.000502.MAT</t>
  </si>
  <si>
    <t>Compressor de ar</t>
  </si>
  <si>
    <t>Cinto de segurança tipo paraquedista cinco pontos</t>
  </si>
  <si>
    <t>Talabarte de posicionamento</t>
  </si>
  <si>
    <t>Trava-quedas deslizante para corda</t>
  </si>
  <si>
    <t>Furadeira de impacto/parafusadeira à bateria</t>
  </si>
  <si>
    <t>Torno morsa de bancada fixo nº 8</t>
  </si>
  <si>
    <t>Torno morsa de bancada fixo nº 4</t>
  </si>
  <si>
    <t>Compressor Scroll próprio para R-410A de Capacidade 4,5 TR para VRF Trane 4TVH0096BK0</t>
  </si>
  <si>
    <t>Módulo supervisório e de Interface IHM – Carrier Pro-dialog Plus com Placa Carrier Sinoptico A2</t>
  </si>
  <si>
    <t>Sensor de temperatura 3000Ω (termistor) para água, Part nº York 025 29964 000 ou 025 52739 000</t>
  </si>
  <si>
    <t>Contato auxiliar para contator tripolar</t>
  </si>
  <si>
    <t>Válvula de pé com crivos em bronze 4"</t>
  </si>
  <si>
    <t>Cruzeta PVC soldável 25 mm</t>
  </si>
  <si>
    <t>Cap PVC Soldável 20 mm</t>
  </si>
  <si>
    <t>Joelho 90° PVC roscável com Bucha de Latão 3/4”</t>
  </si>
  <si>
    <t>Curva 45° Longa PVC esgoto ou águas pluviais 50 mm</t>
  </si>
  <si>
    <t>Curva 45° Longa PVC esgoto ou águas pluviais 75 mm</t>
  </si>
  <si>
    <t>Válvula de Retenção PVC esgoto ou águas pluviais 150 mm</t>
  </si>
  <si>
    <t>Niple em cobre, rosca macho x rosca macho, 1/2”</t>
  </si>
  <si>
    <t>Niple em cobre, rosca macho x rosca macho, 3/4”</t>
  </si>
  <si>
    <t>Niple em cobre, rosca macho x rosca macho, 1”</t>
  </si>
  <si>
    <t>Niple em cobre, rosca macho x rosca macho, 1 1/4”</t>
  </si>
  <si>
    <t>Niple em cobre, rosca macho x rosca macho, 1 1/2”</t>
  </si>
  <si>
    <t>Niple de redução em latão, rosca NPT x rosca NPT, 1/2” x 3/8”</t>
  </si>
  <si>
    <t>Plug em cobre, rosca macho, 1/2”</t>
  </si>
  <si>
    <t>Plug em cobre, rosca macho, 3/4”</t>
  </si>
  <si>
    <t>Máquina de solda inversora AC/DC 200 A 220 V</t>
  </si>
  <si>
    <t>Trena de 8 m</t>
  </si>
  <si>
    <t>Trena de 50 m</t>
  </si>
  <si>
    <t>Bobina de solenoide 10 W, 60 Hz, tensão de alimentação 24 V / 110 V / 220 V</t>
  </si>
  <si>
    <t>Atuador de Damper para controle do tipo proporcional com 10 Nm de força</t>
  </si>
  <si>
    <t>Acoplamento de garras tipo “E”, tamanho 97</t>
  </si>
  <si>
    <t>Acoplamento de garras tipo “E”, tamanho 112</t>
  </si>
  <si>
    <t>Acoplamento de garras tipo “E”, tamanho 128</t>
  </si>
  <si>
    <t>Acoplamento de garras tipo “E”, tamanho 148</t>
  </si>
  <si>
    <t>Acoplamento de garras tipo “E”, tamanho 194</t>
  </si>
  <si>
    <t>Condutor flexível tetrapolar 0,6/1 kV 4 x 2,5 mm²</t>
  </si>
  <si>
    <t>Sensor de CO2 para duto (haste), 0-10 V ou 4-20 mA, faixa de medição 0 a 2000 ppm, precisão ±(50 ppm + 3% do valor de medição)</t>
  </si>
  <si>
    <t>Óleo polyolester para chiller a ar Carrier 30GXE227.386S com capacidade de 213,3 TR</t>
  </si>
  <si>
    <t>Óleo para chiller a ar Trane RTAA100DYB1AA0002 com capacidade de 100 TR</t>
  </si>
  <si>
    <t>Óleo para chiller a ar Carrier 30GSP080386S com capacidade de 80 TR</t>
  </si>
  <si>
    <t>Óleo para chillers a ar Trane CGAD060-HT(4T) com capacidade de 60 TR e Trane CGAD040-HT com capacidade de 40 TR</t>
  </si>
  <si>
    <t>Óleo para chiller a ar York YEAZ33BP3-46PA com capacidade de 50 TR</t>
  </si>
  <si>
    <t>Balde plástico de 10 L com alça de ferro</t>
  </si>
  <si>
    <t>Lavadora de alta pressão com água quente 380 V</t>
  </si>
  <si>
    <t>Cordão prolongador (extensão) 5 m</t>
  </si>
  <si>
    <t>Cadeado para disjuntores NR-10</t>
  </si>
  <si>
    <t>Válvula Esfera Tripartida em aço, com passagem plena, acionamento manual, Ø 3/4”</t>
  </si>
  <si>
    <t>Tê de redução PVC soldável água fria 110 x 75 mm</t>
  </si>
  <si>
    <t>Bucha de redução PVC roscável 2” x 1”</t>
  </si>
  <si>
    <t>Bucha de redução PVC roscável 1 1/2” x 1 1/4”</t>
  </si>
  <si>
    <t>Bucha de redução PVC roscável 1 1/2” x 3/4”</t>
  </si>
  <si>
    <t>Bucha de redução PVC roscável 1 1/4” x 3/4”</t>
  </si>
  <si>
    <t>Junção Simples PVC esgoto ou águas pluviais 75 mm x 50 mm</t>
  </si>
  <si>
    <t>Válvula de retenção em PVC soldável 25 mm</t>
  </si>
  <si>
    <t>Tê de redução em cobre, sem anel de solda, bolsa x bolsa x bolsa, 28 mm x 22 mm</t>
  </si>
  <si>
    <t>Tê de redução em cobre, sem anel de solda, bolsa x bolsa x bolsa, 35 mm x 22 mm</t>
  </si>
  <si>
    <t>Tê de redução em cobre, sem anel de solda, bolsa x bolsa x bolsa, 35 mm x 28 mm</t>
  </si>
  <si>
    <t>Tê de redução em cobre, sem anel de solda, bolsa x bolsa x bolsa, 42 mm x 22 mm</t>
  </si>
  <si>
    <t>Tê de redução em cobre, sem anel de solda, bolsa x bolsa x bolsa, 42 mm x 28 mm</t>
  </si>
  <si>
    <t>Tê de redução em cobre, sem anel de solda, bolsa x bolsa x bolsa, 42 mm x 35 mm</t>
  </si>
  <si>
    <t>Tê de redução em cobre, sem anel de solda, bolsa x bolsa x bolsa, 54 mm x 22 mm</t>
  </si>
  <si>
    <t>Tê de redução em cobre, sem anel de solda, bolsa x bolsa x bolsa, 54 mm x 28 mm</t>
  </si>
  <si>
    <t>Tê de redução em cobre, sem anel de solda, bolsa x bolsa x bolsa, 54 mm x 35 mm</t>
  </si>
  <si>
    <t>Tê de redução em cobre, sem anel de solda, bolsa x bolsa x bolsa, 54 mm x 42 mm</t>
  </si>
  <si>
    <t>Tampão (cap) em cobre, sem anel de solda, 22 mm</t>
  </si>
  <si>
    <t>Tampão (cap) em cobre, sem anel de solda, 28 mm</t>
  </si>
  <si>
    <t>Tê de redução para tubo PEX multicamada para gás, bolsa crimpagem x bolsa crimpagem x bolsa crimpagem, 20 mm x 16 mm e variantes</t>
  </si>
  <si>
    <t>Tê de redução para tubo PEX multicamada para gás, bolsa crimpagem x bolsa crimpagem x bolsa crimpagem, 26 mm x 16 mm e variantes</t>
  </si>
  <si>
    <t>Eletroduto de aço com costura galvanização eletrolítica Ø 4"</t>
  </si>
  <si>
    <t>Pini 16.111.001108.MAT</t>
  </si>
  <si>
    <t>Eletroduto de aço com costura galvanização eletrolítica Ø 2 1/2"</t>
  </si>
  <si>
    <t>Pini 16.111.001106.MAT</t>
  </si>
  <si>
    <t>Pini 16.115.000085.MAT</t>
  </si>
  <si>
    <t>Condulete de alumínio roscável tipo "E" Ø 2 1/2"</t>
  </si>
  <si>
    <t>Estaca raiz em solo Ø 310 mm, mão de obra e equipamento</t>
  </si>
  <si>
    <t>Pini 14.006.000032.MAT</t>
  </si>
  <si>
    <t>Pini 14.001.000574.MAT</t>
  </si>
  <si>
    <t xml:space="preserve">Pini 14.001.000565.MAT </t>
  </si>
  <si>
    <t xml:space="preserve">Seinfra I2020 </t>
  </si>
  <si>
    <t>Orse 1210</t>
  </si>
  <si>
    <t>Pini 14.001.001009.MAT</t>
  </si>
  <si>
    <t>Pini 14.001.001007.MAT</t>
  </si>
  <si>
    <t>SEINFRA C1579</t>
  </si>
  <si>
    <t>SEINFRA C4775</t>
  </si>
  <si>
    <t>Orse 8783</t>
  </si>
  <si>
    <t>SBC 063212</t>
  </si>
  <si>
    <t>SBC 063213</t>
  </si>
  <si>
    <t>SBC 063214</t>
  </si>
  <si>
    <t>SBC 063215</t>
  </si>
  <si>
    <t>SBC 063216</t>
  </si>
  <si>
    <t>SETOP 13042</t>
  </si>
  <si>
    <t>SBC 050890</t>
  </si>
  <si>
    <t>SBC 050891</t>
  </si>
  <si>
    <t>Pini 14.001.000729.MAT</t>
  </si>
  <si>
    <t>Pini 14.001.000730.MAT</t>
  </si>
  <si>
    <t>Pini 14.001.000731.MAT</t>
  </si>
  <si>
    <t>Pini 14.001.000733.MAT</t>
  </si>
  <si>
    <t>Pini 14.001.000734.MAT</t>
  </si>
  <si>
    <t>Pini 14.001.000735.MAT</t>
  </si>
  <si>
    <t>Pini 14.001.000737.MAT</t>
  </si>
  <si>
    <t>Pini 14.001.000724.MAT</t>
  </si>
  <si>
    <t>Pini 14.001.000725.MAT</t>
  </si>
  <si>
    <t>Pini 14.001.000726.MAT</t>
  </si>
  <si>
    <t>Pini 14.001.000717.MAT</t>
  </si>
  <si>
    <t>Pini 14.001.000718.MAT</t>
  </si>
  <si>
    <t>SBC 062206</t>
  </si>
  <si>
    <t>SBC 062210</t>
  </si>
  <si>
    <t>Pini 14.001.000601.MAT</t>
  </si>
  <si>
    <t>Pini 14.001.000603.MAT</t>
  </si>
  <si>
    <t>Pini 14.001.000605.MAT</t>
  </si>
  <si>
    <t>Pini 14.001.000606.MAT</t>
  </si>
  <si>
    <t>Pini 04.108.000183.SET</t>
  </si>
  <si>
    <t>LUMINARIA - SPOT DIRECIONAVEL PARA TRILHO BRANCO cm LED EMBUTIDO 7W</t>
  </si>
  <si>
    <t>ORSE 2275</t>
  </si>
  <si>
    <t>SBC 001812</t>
  </si>
  <si>
    <t>SBC 003420</t>
  </si>
  <si>
    <t>Trilho eletrificado de 1m</t>
  </si>
  <si>
    <t>FITA ISOLANTE HIGHLAND ADESIVA 19m x 20mm</t>
  </si>
  <si>
    <t>Condutor flexível tetrapolar 0,6/1 kV 4 x 1,5 mm²</t>
  </si>
  <si>
    <t>PESQUISA DE PREÇOS</t>
  </si>
  <si>
    <t>Objeto:</t>
  </si>
  <si>
    <t>VER TEXTO DESCRITO NO TR.</t>
  </si>
  <si>
    <t>INSERIR NUMERO DO PROCESSO</t>
  </si>
  <si>
    <r>
      <t xml:space="preserve">PLANILHA ORÇAMENTÁRIA                </t>
    </r>
    <r>
      <rPr>
        <b/>
        <u/>
        <sz val="26"/>
        <rFont val="Verdana"/>
        <family val="2"/>
      </rPr>
      <t/>
    </r>
  </si>
  <si>
    <t>A ORDEM DEPENDERÁ DO VALOR. O MENOR VALOR PRIMEIRO, QUE SERÁ O VALOR DE REFERÊNCIA, DEVERÁ VIR PRIMEIRO.</t>
  </si>
  <si>
    <r>
      <rPr>
        <b/>
        <u/>
        <sz val="26"/>
        <rFont val="Verdana"/>
        <family val="2"/>
      </rPr>
      <t>SEM</t>
    </r>
    <r>
      <rPr>
        <b/>
        <sz val="26"/>
        <rFont val="Verdana"/>
        <family val="2"/>
      </rPr>
      <t xml:space="preserve"> DESONERAÇÃO</t>
    </r>
  </si>
  <si>
    <r>
      <rPr>
        <b/>
        <u/>
        <sz val="26"/>
        <rFont val="Verdana"/>
        <family val="2"/>
      </rPr>
      <t>COM</t>
    </r>
    <r>
      <rPr>
        <b/>
        <sz val="26"/>
        <rFont val="Verdana"/>
        <family val="2"/>
      </rPr>
      <t xml:space="preserve"> DESONERAÇÃO</t>
    </r>
  </si>
  <si>
    <r>
      <t xml:space="preserve">PLANILHA DE COMPOSIÇÕES DE CUSTO UNITÁRIO                       </t>
    </r>
    <r>
      <rPr>
        <b/>
        <u/>
        <sz val="26"/>
        <rFont val="Verdana"/>
        <family val="2"/>
      </rPr>
      <t/>
    </r>
  </si>
  <si>
    <t>Essa capa vale para COMPOSIÇÕES e COMPOSIÇÕES AUXILIARES</t>
  </si>
  <si>
    <t>8.1 - Mapa de cotações de serviços</t>
  </si>
  <si>
    <t>8.2 - Mapa de cotações de insumos</t>
  </si>
  <si>
    <t>8.3 - Custos Unitários</t>
  </si>
  <si>
    <t>8.4 - Fontes de Pesquisa</t>
  </si>
  <si>
    <t>PLANILHAS AUXILIARES</t>
  </si>
  <si>
    <t>COMPROVANTES DA PESQUISA DE PREÇOS EMPREENDIDA</t>
  </si>
  <si>
    <t>COTAÇÕES DE EMPRESAS</t>
  </si>
  <si>
    <t>COTAÇÕES DE SÍTIOS ELETRÔNICOS</t>
  </si>
  <si>
    <t>CONTRATOS E ATAS DE REGISTRO DE PREÇOS RECENTES OU VIGENTES NO SENADO FEDERAL</t>
  </si>
  <si>
    <t>EMPRESAS CONSULTADAS QUE NÃO APRESENTARAM COTAÇÕES</t>
  </si>
  <si>
    <t>E-MAILS ENVIADOS E RECEBIDOS</t>
  </si>
  <si>
    <r>
      <t xml:space="preserve">CÁLCULO DO BDI    
</t>
    </r>
    <r>
      <rPr>
        <b/>
        <i/>
        <sz val="25"/>
        <rFont val="Verdana"/>
        <family val="2"/>
      </rPr>
      <t>(Benefícios e Despesas Indiretas)</t>
    </r>
  </si>
  <si>
    <r>
      <t xml:space="preserve">CURVAS ABC
</t>
    </r>
    <r>
      <rPr>
        <b/>
        <i/>
        <sz val="26"/>
        <rFont val="Verdana"/>
        <family val="2"/>
      </rPr>
      <t>-Serviços
-Insumos</t>
    </r>
  </si>
  <si>
    <t>COTAÇÕES DE TABELAS REFERENCIAIS 
(SINAPI, TCPO/PINI, entre outras)</t>
  </si>
  <si>
    <r>
      <t xml:space="preserve">COTAÇÕES DE "BANCOS DE PREÇOS"
</t>
    </r>
    <r>
      <rPr>
        <i/>
        <sz val="23"/>
        <rFont val="Verdana"/>
        <family val="2"/>
      </rPr>
      <t>(contratações de outros órgãos públicos)</t>
    </r>
  </si>
  <si>
    <t xml:space="preserve">Bomba para condensado de ar-condicionado para instalação oculta </t>
  </si>
  <si>
    <t xml:space="preserve">Suporte para unidade evaporadora de aparelho split ou fancolete </t>
  </si>
  <si>
    <t xml:space="preserve">Suporte para unidade condensadora de aparelho split </t>
  </si>
  <si>
    <t xml:space="preserve">Fita PVC 100 mm para acabamento em refrigeração </t>
  </si>
  <si>
    <t xml:space="preserve">Fita aluminizada para refrigeração 48 mm </t>
  </si>
  <si>
    <t xml:space="preserve">Proteção mecânica em alumínio </t>
  </si>
  <si>
    <t xml:space="preserve">Duto flexível 6” </t>
  </si>
  <si>
    <t xml:space="preserve">Duto flexível 8” </t>
  </si>
  <si>
    <t xml:space="preserve">Trole para linha de vida horizontal </t>
  </si>
  <si>
    <t xml:space="preserve">Trole para travaqueda retrátil </t>
  </si>
  <si>
    <t xml:space="preserve">Lanterna para capacete </t>
  </si>
  <si>
    <t xml:space="preserve">Passarela móvel para telhado (sem degraus) </t>
  </si>
  <si>
    <t xml:space="preserve">Passarela móvel para telhado (com degraus) </t>
  </si>
  <si>
    <t>Data: junho de 2024</t>
  </si>
  <si>
    <t>CÓD SINFRA</t>
  </si>
  <si>
    <t>02</t>
  </si>
  <si>
    <t>Serviços Contínuos</t>
  </si>
  <si>
    <t>02.01</t>
  </si>
  <si>
    <t>03</t>
  </si>
  <si>
    <t>Serviços Sob Demanda</t>
  </si>
  <si>
    <t>03.01</t>
  </si>
  <si>
    <t>Serviços de Apoio</t>
  </si>
  <si>
    <t>03.01.01</t>
  </si>
  <si>
    <t>03.01.02</t>
  </si>
  <si>
    <t>03.01.03</t>
  </si>
  <si>
    <t>03.01.04</t>
  </si>
  <si>
    <t>03.02</t>
  </si>
  <si>
    <t>Serviços de Ar Condicionado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</si>
  <si>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</si>
  <si>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</si>
  <si>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</si>
  <si>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</si>
  <si>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</si>
  <si>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</si>
  <si>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</si>
  <si>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</si>
  <si>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</si>
  <si>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</si>
  <si>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</si>
  <si>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</si>
  <si>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</si>
  <si>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</si>
  <si>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</si>
  <si>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</si>
  <si>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</si>
  <si>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</si>
  <si>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</si>
  <si>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</si>
  <si>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03.02.21</t>
  </si>
  <si>
    <t>03.02.22</t>
  </si>
  <si>
    <t>04</t>
  </si>
  <si>
    <t>Sistema de Ponto Biométrico</t>
  </si>
  <si>
    <t>04.01</t>
  </si>
  <si>
    <t>05</t>
  </si>
  <si>
    <t>Materiais e Insumos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</si>
  <si>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</si>
  <si>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</si>
  <si>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</si>
  <si>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</si>
  <si>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</si>
  <si>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</si>
  <si>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</si>
  <si>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</si>
  <si>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</si>
  <si>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</si>
  <si>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</si>
  <si>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</si>
  <si>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</si>
  <si>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05.14</t>
  </si>
  <si>
    <t>05.15</t>
  </si>
  <si>
    <t>05.16</t>
  </si>
  <si>
    <t>05.17</t>
  </si>
  <si>
    <t>05.18</t>
  </si>
  <si>
    <t>05.19</t>
  </si>
  <si>
    <t>05.20</t>
  </si>
  <si>
    <t>05.21</t>
  </si>
  <si>
    <t>05.22</t>
  </si>
  <si>
    <t>05.23</t>
  </si>
  <si>
    <t>05.24</t>
  </si>
  <si>
    <t>05.25</t>
  </si>
  <si>
    <t>05.26</t>
  </si>
  <si>
    <t>05.27</t>
  </si>
  <si>
    <t>05.28</t>
  </si>
  <si>
    <t>05.29</t>
  </si>
  <si>
    <t>05.30</t>
  </si>
  <si>
    <t>05.31</t>
  </si>
  <si>
    <t>05.32</t>
  </si>
  <si>
    <t>05.33</t>
  </si>
  <si>
    <t>05.34</t>
  </si>
  <si>
    <t>05.35</t>
  </si>
  <si>
    <t>05.36</t>
  </si>
  <si>
    <t>05.37</t>
  </si>
  <si>
    <t>05.38</t>
  </si>
  <si>
    <t>05.39</t>
  </si>
  <si>
    <t>05.40</t>
  </si>
  <si>
    <t>05.41</t>
  </si>
  <si>
    <t>05.42</t>
  </si>
  <si>
    <t>05.43</t>
  </si>
  <si>
    <t>05.44</t>
  </si>
  <si>
    <t>05.45</t>
  </si>
  <si>
    <t>05.46</t>
  </si>
  <si>
    <t>05.47</t>
  </si>
  <si>
    <t>05.48</t>
  </si>
  <si>
    <t>05.49</t>
  </si>
  <si>
    <t>05.50</t>
  </si>
  <si>
    <t>05.51</t>
  </si>
  <si>
    <t>05.52</t>
  </si>
  <si>
    <t>05.53</t>
  </si>
  <si>
    <t>05.54</t>
  </si>
  <si>
    <t>05.55</t>
  </si>
  <si>
    <t>05.56</t>
  </si>
  <si>
    <t>05.57</t>
  </si>
  <si>
    <t>05.58</t>
  </si>
  <si>
    <t>05.59</t>
  </si>
  <si>
    <t>05.60</t>
  </si>
  <si>
    <t>05.61</t>
  </si>
  <si>
    <t>05.62</t>
  </si>
  <si>
    <t>05.63</t>
  </si>
  <si>
    <t>05.64</t>
  </si>
  <si>
    <t>05.65</t>
  </si>
  <si>
    <t>05.66</t>
  </si>
  <si>
    <t>05.67</t>
  </si>
  <si>
    <t>05.68</t>
  </si>
  <si>
    <t>05.69</t>
  </si>
  <si>
    <t>05.70</t>
  </si>
  <si>
    <t>05.71</t>
  </si>
  <si>
    <t>05.72</t>
  </si>
  <si>
    <t>05.73</t>
  </si>
  <si>
    <t>05.74</t>
  </si>
  <si>
    <t>05.75</t>
  </si>
  <si>
    <t>05.76</t>
  </si>
  <si>
    <t>05.77</t>
  </si>
  <si>
    <t>05.78</t>
  </si>
  <si>
    <t>05.79</t>
  </si>
  <si>
    <t>05.80</t>
  </si>
  <si>
    <t>05.81</t>
  </si>
  <si>
    <t>05.82</t>
  </si>
  <si>
    <t>05.83</t>
  </si>
  <si>
    <t>05.84</t>
  </si>
  <si>
    <t>05.85</t>
  </si>
  <si>
    <t>05.86</t>
  </si>
  <si>
    <t>05.87</t>
  </si>
  <si>
    <t>05.88</t>
  </si>
  <si>
    <t>05.89</t>
  </si>
  <si>
    <t>05.90</t>
  </si>
  <si>
    <t>05.91</t>
  </si>
  <si>
    <t>05.92</t>
  </si>
  <si>
    <t>05.93</t>
  </si>
  <si>
    <t>05.94</t>
  </si>
  <si>
    <t>05.95</t>
  </si>
  <si>
    <t>05.96</t>
  </si>
  <si>
    <t>05.97</t>
  </si>
  <si>
    <t>05.98</t>
  </si>
  <si>
    <t>05.99</t>
  </si>
  <si>
    <t>05.100</t>
  </si>
  <si>
    <t>05.101</t>
  </si>
  <si>
    <t>05.102</t>
  </si>
  <si>
    <t>05.103</t>
  </si>
  <si>
    <t>05.104</t>
  </si>
  <si>
    <t>05.105</t>
  </si>
  <si>
    <t>05.106</t>
  </si>
  <si>
    <t>05.107</t>
  </si>
  <si>
    <t>05.108</t>
  </si>
  <si>
    <t>05.109</t>
  </si>
  <si>
    <t>05.110</t>
  </si>
  <si>
    <t>05.111</t>
  </si>
  <si>
    <t>05.112</t>
  </si>
  <si>
    <t>05.113</t>
  </si>
  <si>
    <t>05.114</t>
  </si>
  <si>
    <t>05.115</t>
  </si>
  <si>
    <t>05.116</t>
  </si>
  <si>
    <t>05.117</t>
  </si>
  <si>
    <t>05.118</t>
  </si>
  <si>
    <t>05.119</t>
  </si>
  <si>
    <t>05.120</t>
  </si>
  <si>
    <t>05.121</t>
  </si>
  <si>
    <t>05.122</t>
  </si>
  <si>
    <t>05.123</t>
  </si>
  <si>
    <t>05.124</t>
  </si>
  <si>
    <t>05.125</t>
  </si>
  <si>
    <t>05.126</t>
  </si>
  <si>
    <t>05.127</t>
  </si>
  <si>
    <t>05.128</t>
  </si>
  <si>
    <t>05.129</t>
  </si>
  <si>
    <t>05.130</t>
  </si>
  <si>
    <t>05.131</t>
  </si>
  <si>
    <t>05.132</t>
  </si>
  <si>
    <t>05.133</t>
  </si>
  <si>
    <t>05.134</t>
  </si>
  <si>
    <t>05.135</t>
  </si>
  <si>
    <t>05.136</t>
  </si>
  <si>
    <t>05.137</t>
  </si>
  <si>
    <t>05.138</t>
  </si>
  <si>
    <t>05.139</t>
  </si>
  <si>
    <t>05.140</t>
  </si>
  <si>
    <t>05.141</t>
  </si>
  <si>
    <t>05.142</t>
  </si>
  <si>
    <t>05.143</t>
  </si>
  <si>
    <t>05.144</t>
  </si>
  <si>
    <t>05.145</t>
  </si>
  <si>
    <t>05.146</t>
  </si>
  <si>
    <t>05.147</t>
  </si>
  <si>
    <t>05.148</t>
  </si>
  <si>
    <t>05.149</t>
  </si>
  <si>
    <t>05.150</t>
  </si>
  <si>
    <t>05.151</t>
  </si>
  <si>
    <t>05.152</t>
  </si>
  <si>
    <t>05.153</t>
  </si>
  <si>
    <t>05.154</t>
  </si>
  <si>
    <t>05.155</t>
  </si>
  <si>
    <t>05.156</t>
  </si>
  <si>
    <t>05.157</t>
  </si>
  <si>
    <t>05.158</t>
  </si>
  <si>
    <t>05.159</t>
  </si>
  <si>
    <t>05.160</t>
  </si>
  <si>
    <t>05.161</t>
  </si>
  <si>
    <t>05.162</t>
  </si>
  <si>
    <t>05.163</t>
  </si>
  <si>
    <t>05.164</t>
  </si>
  <si>
    <t>05.165</t>
  </si>
  <si>
    <t>05.166</t>
  </si>
  <si>
    <t>05.167</t>
  </si>
  <si>
    <t>05.168</t>
  </si>
  <si>
    <t>05.169</t>
  </si>
  <si>
    <t>05.170</t>
  </si>
  <si>
    <t>05.171</t>
  </si>
  <si>
    <t>05.172</t>
  </si>
  <si>
    <t>05.173</t>
  </si>
  <si>
    <t>05.174</t>
  </si>
  <si>
    <t>05.175</t>
  </si>
  <si>
    <t>05.176</t>
  </si>
  <si>
    <t>05.177</t>
  </si>
  <si>
    <t>05.178</t>
  </si>
  <si>
    <t>05.179</t>
  </si>
  <si>
    <t>05.180</t>
  </si>
  <si>
    <t>05.181</t>
  </si>
  <si>
    <t>05.182</t>
  </si>
  <si>
    <t>05.183</t>
  </si>
  <si>
    <t>05.184</t>
  </si>
  <si>
    <t>05.185</t>
  </si>
  <si>
    <t>05.186</t>
  </si>
  <si>
    <t>05.187</t>
  </si>
  <si>
    <t>05.188</t>
  </si>
  <si>
    <t>05.189</t>
  </si>
  <si>
    <t>05.190</t>
  </si>
  <si>
    <t>05.191</t>
  </si>
  <si>
    <t>05.192</t>
  </si>
  <si>
    <t>05.193</t>
  </si>
  <si>
    <t>05.194</t>
  </si>
  <si>
    <t>05.195</t>
  </si>
  <si>
    <t>05.196</t>
  </si>
  <si>
    <t>05.197</t>
  </si>
  <si>
    <t>05.198</t>
  </si>
  <si>
    <t>05.199</t>
  </si>
  <si>
    <t>05.200</t>
  </si>
  <si>
    <t>05.201</t>
  </si>
  <si>
    <t>05.202</t>
  </si>
  <si>
    <t>05.203</t>
  </si>
  <si>
    <t>05.204</t>
  </si>
  <si>
    <t>05.205</t>
  </si>
  <si>
    <t>05.206</t>
  </si>
  <si>
    <t>05.207</t>
  </si>
  <si>
    <t>05.208</t>
  </si>
  <si>
    <t>05.209</t>
  </si>
  <si>
    <t>05.210</t>
  </si>
  <si>
    <t>05.211</t>
  </si>
  <si>
    <t>05.212</t>
  </si>
  <si>
    <t>05.213</t>
  </si>
  <si>
    <t>05.214</t>
  </si>
  <si>
    <t>05.215</t>
  </si>
  <si>
    <t>05.216</t>
  </si>
  <si>
    <t>05.217</t>
  </si>
  <si>
    <t>05.218</t>
  </si>
  <si>
    <t>05.219</t>
  </si>
  <si>
    <t>05.220</t>
  </si>
  <si>
    <t>05.221</t>
  </si>
  <si>
    <t>05.222</t>
  </si>
  <si>
    <t>05.223</t>
  </si>
  <si>
    <t>05.224</t>
  </si>
  <si>
    <t>05.225</t>
  </si>
  <si>
    <t>05.226</t>
  </si>
  <si>
    <t>05.227</t>
  </si>
  <si>
    <t>05.228</t>
  </si>
  <si>
    <t>05.229</t>
  </si>
  <si>
    <t>05.230</t>
  </si>
  <si>
    <t>05.231</t>
  </si>
  <si>
    <t>05.232</t>
  </si>
  <si>
    <t>05.233</t>
  </si>
  <si>
    <t>05.234</t>
  </si>
  <si>
    <t>05.235</t>
  </si>
  <si>
    <t>05.236</t>
  </si>
  <si>
    <t>05.237</t>
  </si>
  <si>
    <t>05.238</t>
  </si>
  <si>
    <t>05.239</t>
  </si>
  <si>
    <t>05.240</t>
  </si>
  <si>
    <t>05.241</t>
  </si>
  <si>
    <t>05.242</t>
  </si>
  <si>
    <t>05.243</t>
  </si>
  <si>
    <t>05.244</t>
  </si>
  <si>
    <t>05.245</t>
  </si>
  <si>
    <t>05.246</t>
  </si>
  <si>
    <t>05.247</t>
  </si>
  <si>
    <t>05.248</t>
  </si>
  <si>
    <t>05.249</t>
  </si>
  <si>
    <t>05.250</t>
  </si>
  <si>
    <t>05.251</t>
  </si>
  <si>
    <t>05.252</t>
  </si>
  <si>
    <t>05.253</t>
  </si>
  <si>
    <t>05.254</t>
  </si>
  <si>
    <t>05.255</t>
  </si>
  <si>
    <t>05.256</t>
  </si>
  <si>
    <t>05.257</t>
  </si>
  <si>
    <t>05.258</t>
  </si>
  <si>
    <t>05.259</t>
  </si>
  <si>
    <t>05.260</t>
  </si>
  <si>
    <t>05.261</t>
  </si>
  <si>
    <t>05.262</t>
  </si>
  <si>
    <t>05.263</t>
  </si>
  <si>
    <t>05.264</t>
  </si>
  <si>
    <t>05.265</t>
  </si>
  <si>
    <t>05.266</t>
  </si>
  <si>
    <t>05.267</t>
  </si>
  <si>
    <t>05.268</t>
  </si>
  <si>
    <t>05.269</t>
  </si>
  <si>
    <t>05.270</t>
  </si>
  <si>
    <t>05.271</t>
  </si>
  <si>
    <t>05.272</t>
  </si>
  <si>
    <t>05.273</t>
  </si>
  <si>
    <t>05.274</t>
  </si>
  <si>
    <t>05.275</t>
  </si>
  <si>
    <t>05.276</t>
  </si>
  <si>
    <t>05.277</t>
  </si>
  <si>
    <t>05.278</t>
  </si>
  <si>
    <t>05.279</t>
  </si>
  <si>
    <t>05.280</t>
  </si>
  <si>
    <t>05.281</t>
  </si>
  <si>
    <t>05.282</t>
  </si>
  <si>
    <t>05.283</t>
  </si>
  <si>
    <t>05.284</t>
  </si>
  <si>
    <t>05.285</t>
  </si>
  <si>
    <t>05.286</t>
  </si>
  <si>
    <t>05.287</t>
  </si>
  <si>
    <t>05.288</t>
  </si>
  <si>
    <t>05.289</t>
  </si>
  <si>
    <t>05.290</t>
  </si>
  <si>
    <t>05.291</t>
  </si>
  <si>
    <t>05.292</t>
  </si>
  <si>
    <t>05.293</t>
  </si>
  <si>
    <t>05.294</t>
  </si>
  <si>
    <t>05.295</t>
  </si>
  <si>
    <t>05.296</t>
  </si>
  <si>
    <t>05.297</t>
  </si>
  <si>
    <t>05.298</t>
  </si>
  <si>
    <t>05.299</t>
  </si>
  <si>
    <t>05.300</t>
  </si>
  <si>
    <t>05.301</t>
  </si>
  <si>
    <t>05.302</t>
  </si>
  <si>
    <t>05.303</t>
  </si>
  <si>
    <t>05.304</t>
  </si>
  <si>
    <t>05.305</t>
  </si>
  <si>
    <t>05.306</t>
  </si>
  <si>
    <t>05.307</t>
  </si>
  <si>
    <t>05.308</t>
  </si>
  <si>
    <t>05.309</t>
  </si>
  <si>
    <t>05.310</t>
  </si>
  <si>
    <t>05.311</t>
  </si>
  <si>
    <t>05.312</t>
  </si>
  <si>
    <t>05.313</t>
  </si>
  <si>
    <t>05.314</t>
  </si>
  <si>
    <t>05.315</t>
  </si>
  <si>
    <t>05.316</t>
  </si>
  <si>
    <t>05.317</t>
  </si>
  <si>
    <t>05.318</t>
  </si>
  <si>
    <t>05.319</t>
  </si>
  <si>
    <t>05.320</t>
  </si>
  <si>
    <t>05.321</t>
  </si>
  <si>
    <t>05.322</t>
  </si>
  <si>
    <t>05.323</t>
  </si>
  <si>
    <t>05.324</t>
  </si>
  <si>
    <t>05.325</t>
  </si>
  <si>
    <t>05.326</t>
  </si>
  <si>
    <t>05.327</t>
  </si>
  <si>
    <t>05.328</t>
  </si>
  <si>
    <t>05.329</t>
  </si>
  <si>
    <t>05.330</t>
  </si>
  <si>
    <t>05.331</t>
  </si>
  <si>
    <t>05.332</t>
  </si>
  <si>
    <t>05.333</t>
  </si>
  <si>
    <t>05.334</t>
  </si>
  <si>
    <t>05.335</t>
  </si>
  <si>
    <t>05.336</t>
  </si>
  <si>
    <t>05.337</t>
  </si>
  <si>
    <t>05.338</t>
  </si>
  <si>
    <t>05.339</t>
  </si>
  <si>
    <t>05.340</t>
  </si>
  <si>
    <t>05.341</t>
  </si>
  <si>
    <t>05.342</t>
  </si>
  <si>
    <t>05.343</t>
  </si>
  <si>
    <t>05.344</t>
  </si>
  <si>
    <t>05.345</t>
  </si>
  <si>
    <t>05.346</t>
  </si>
  <si>
    <t>05.347</t>
  </si>
  <si>
    <t>05.348</t>
  </si>
  <si>
    <t>05.349</t>
  </si>
  <si>
    <t>05.350</t>
  </si>
  <si>
    <t>05.351</t>
  </si>
  <si>
    <t>05.352</t>
  </si>
  <si>
    <t>05.353</t>
  </si>
  <si>
    <t>05.354</t>
  </si>
  <si>
    <t>05.355</t>
  </si>
  <si>
    <t>05.356</t>
  </si>
  <si>
    <t>05.357</t>
  </si>
  <si>
    <t>05.358</t>
  </si>
  <si>
    <t>05.359</t>
  </si>
  <si>
    <t>05.360</t>
  </si>
  <si>
    <t>05.361</t>
  </si>
  <si>
    <t>05.362</t>
  </si>
  <si>
    <t>05.363</t>
  </si>
  <si>
    <t>05.364</t>
  </si>
  <si>
    <t>05.365</t>
  </si>
  <si>
    <t>05.366</t>
  </si>
  <si>
    <t>05.367</t>
  </si>
  <si>
    <t>05.368</t>
  </si>
  <si>
    <t>05.369</t>
  </si>
  <si>
    <t>05.370</t>
  </si>
  <si>
    <t>05.371</t>
  </si>
  <si>
    <t>05.372</t>
  </si>
  <si>
    <t>05.373</t>
  </si>
  <si>
    <t>05.374</t>
  </si>
  <si>
    <t>05.375</t>
  </si>
  <si>
    <t>05.376</t>
  </si>
  <si>
    <t>05.377</t>
  </si>
  <si>
    <t>05.378</t>
  </si>
  <si>
    <t>05.379</t>
  </si>
  <si>
    <t>05.380</t>
  </si>
  <si>
    <t>05.381</t>
  </si>
  <si>
    <t>05.382</t>
  </si>
  <si>
    <t>05.383</t>
  </si>
  <si>
    <t>05.384</t>
  </si>
  <si>
    <t>05.385</t>
  </si>
  <si>
    <t>05.386</t>
  </si>
  <si>
    <t>05.387</t>
  </si>
  <si>
    <t>05.388</t>
  </si>
  <si>
    <t>05.389</t>
  </si>
  <si>
    <t>05.390</t>
  </si>
  <si>
    <t>05.391</t>
  </si>
  <si>
    <t>05.392</t>
  </si>
  <si>
    <t>05.393</t>
  </si>
  <si>
    <t>05.394</t>
  </si>
  <si>
    <t>05.395</t>
  </si>
  <si>
    <t>05.396</t>
  </si>
  <si>
    <t>05.397</t>
  </si>
  <si>
    <t>05.398</t>
  </si>
  <si>
    <t>05.399</t>
  </si>
  <si>
    <t>05.400</t>
  </si>
  <si>
    <t>05.401</t>
  </si>
  <si>
    <t>05.402</t>
  </si>
  <si>
    <t>05.403</t>
  </si>
  <si>
    <t>05.404</t>
  </si>
  <si>
    <t>05.405</t>
  </si>
  <si>
    <t>05.406</t>
  </si>
  <si>
    <t>05.407</t>
  </si>
  <si>
    <t>05.408</t>
  </si>
  <si>
    <t>05.409</t>
  </si>
  <si>
    <t>05.410</t>
  </si>
  <si>
    <t>05.411</t>
  </si>
  <si>
    <t>05.412</t>
  </si>
  <si>
    <t>05.413</t>
  </si>
  <si>
    <t>05.414</t>
  </si>
  <si>
    <t>05.415</t>
  </si>
  <si>
    <t>05.416</t>
  </si>
  <si>
    <t>05.417</t>
  </si>
  <si>
    <t>05.418</t>
  </si>
  <si>
    <t>05.419</t>
  </si>
  <si>
    <t>05.420</t>
  </si>
  <si>
    <t>05.421</t>
  </si>
  <si>
    <t>05.422</t>
  </si>
  <si>
    <t>05.423</t>
  </si>
  <si>
    <t>05.424</t>
  </si>
  <si>
    <t>05.425</t>
  </si>
  <si>
    <t>05.426</t>
  </si>
  <si>
    <t>05.427</t>
  </si>
  <si>
    <t>05.428</t>
  </si>
  <si>
    <t>05.429</t>
  </si>
  <si>
    <t>05.430</t>
  </si>
  <si>
    <t>05.431</t>
  </si>
  <si>
    <t>05.432</t>
  </si>
  <si>
    <t>05.433</t>
  </si>
  <si>
    <t>05.434</t>
  </si>
  <si>
    <t>05.435</t>
  </si>
  <si>
    <t>05.436</t>
  </si>
  <si>
    <t>05.437</t>
  </si>
  <si>
    <t>05.438</t>
  </si>
  <si>
    <t>05.439</t>
  </si>
  <si>
    <t>05.440</t>
  </si>
  <si>
    <t>05.441</t>
  </si>
  <si>
    <t>05.442</t>
  </si>
  <si>
    <t>05.443</t>
  </si>
  <si>
    <t>05.444</t>
  </si>
  <si>
    <t>05.445</t>
  </si>
  <si>
    <t>05.446</t>
  </si>
  <si>
    <t>05.447</t>
  </si>
  <si>
    <t>05.448</t>
  </si>
  <si>
    <t>05.449</t>
  </si>
  <si>
    <t>05.450</t>
  </si>
  <si>
    <t>05.451</t>
  </si>
  <si>
    <t>05.452</t>
  </si>
  <si>
    <t>05.453</t>
  </si>
  <si>
    <t>05.454</t>
  </si>
  <si>
    <t>05.455</t>
  </si>
  <si>
    <t>05.456</t>
  </si>
  <si>
    <t>05.457</t>
  </si>
  <si>
    <t>05.458</t>
  </si>
  <si>
    <t>05.459</t>
  </si>
  <si>
    <t>05.460</t>
  </si>
  <si>
    <t>05.461</t>
  </si>
  <si>
    <t>05.462</t>
  </si>
  <si>
    <t>05.463</t>
  </si>
  <si>
    <t>05.464</t>
  </si>
  <si>
    <t>05.465</t>
  </si>
  <si>
    <t>05.466</t>
  </si>
  <si>
    <t>05.467</t>
  </si>
  <si>
    <t>05.468</t>
  </si>
  <si>
    <t>05.469</t>
  </si>
  <si>
    <t>05.470</t>
  </si>
  <si>
    <t>05.471</t>
  </si>
  <si>
    <t>05.472</t>
  </si>
  <si>
    <t>05.473</t>
  </si>
  <si>
    <t>05.474</t>
  </si>
  <si>
    <t>05.475</t>
  </si>
  <si>
    <t>05.476</t>
  </si>
  <si>
    <t>06</t>
  </si>
  <si>
    <t>Ferramentas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</si>
  <si>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</si>
  <si>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</si>
  <si>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</si>
  <si>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</si>
  <si>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</si>
  <si>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</si>
  <si>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</si>
  <si>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</si>
  <si>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</si>
  <si>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</si>
  <si>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</si>
  <si>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</si>
  <si>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</si>
  <si>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</si>
  <si>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</si>
  <si>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</si>
  <si>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</si>
  <si>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</si>
  <si>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</si>
  <si>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</si>
  <si>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</si>
  <si>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</si>
  <si>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</si>
  <si>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</si>
  <si>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</si>
  <si>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</si>
  <si>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</si>
  <si>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</si>
  <si>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</si>
  <si>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</si>
  <si>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</si>
  <si>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</si>
  <si>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</si>
  <si>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</si>
  <si>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06.35</t>
  </si>
  <si>
    <t>06.36</t>
  </si>
  <si>
    <t>06.37</t>
  </si>
  <si>
    <t>06.38</t>
  </si>
  <si>
    <t>06.39</t>
  </si>
  <si>
    <t>06.40</t>
  </si>
  <si>
    <t>06.41</t>
  </si>
  <si>
    <t>06.42</t>
  </si>
  <si>
    <t>06.43</t>
  </si>
  <si>
    <t>06.44</t>
  </si>
  <si>
    <t>06.45</t>
  </si>
  <si>
    <t>06.46</t>
  </si>
  <si>
    <t>06.47</t>
  </si>
  <si>
    <t>06.48</t>
  </si>
  <si>
    <t>06.49</t>
  </si>
  <si>
    <t>06.50</t>
  </si>
  <si>
    <t>06.51</t>
  </si>
  <si>
    <t>06.52</t>
  </si>
  <si>
    <t>06.53</t>
  </si>
  <si>
    <t>06.54</t>
  </si>
  <si>
    <t>06.55</t>
  </si>
  <si>
    <t>06.56</t>
  </si>
  <si>
    <t>06.57</t>
  </si>
  <si>
    <t>06.58</t>
  </si>
  <si>
    <t>06.59</t>
  </si>
  <si>
    <t>06.60</t>
  </si>
  <si>
    <t>06.61</t>
  </si>
  <si>
    <t>06.62</t>
  </si>
  <si>
    <t>06.63</t>
  </si>
  <si>
    <t>06.64</t>
  </si>
  <si>
    <t>06.65</t>
  </si>
  <si>
    <t>06.66</t>
  </si>
  <si>
    <t>06.67</t>
  </si>
  <si>
    <t>06.68</t>
  </si>
  <si>
    <t>06.69</t>
  </si>
  <si>
    <t>06.70</t>
  </si>
  <si>
    <t>06.71</t>
  </si>
  <si>
    <t>06.72</t>
  </si>
  <si>
    <t>06.73</t>
  </si>
  <si>
    <t>06.74</t>
  </si>
  <si>
    <t>06.75</t>
  </si>
  <si>
    <t>06.76</t>
  </si>
  <si>
    <t>06.77</t>
  </si>
  <si>
    <t>06.78</t>
  </si>
  <si>
    <t>06.79</t>
  </si>
  <si>
    <t>06.80</t>
  </si>
  <si>
    <t>06.81</t>
  </si>
  <si>
    <t>06.82</t>
  </si>
  <si>
    <t>06.83</t>
  </si>
  <si>
    <t>06.84</t>
  </si>
  <si>
    <t>06.85</t>
  </si>
  <si>
    <t>06.86</t>
  </si>
  <si>
    <t>06.87</t>
  </si>
  <si>
    <t>06.88</t>
  </si>
  <si>
    <t>06.89</t>
  </si>
  <si>
    <t>06.90</t>
  </si>
  <si>
    <t>06.91</t>
  </si>
  <si>
    <t>06.92</t>
  </si>
  <si>
    <t>06.93</t>
  </si>
  <si>
    <t>06.94</t>
  </si>
  <si>
    <t>06.95</t>
  </si>
  <si>
    <t>06.96</t>
  </si>
  <si>
    <t>06.97</t>
  </si>
  <si>
    <t>06.98</t>
  </si>
  <si>
    <t>06.99</t>
  </si>
  <si>
    <t>06.100</t>
  </si>
  <si>
    <t>06.101</t>
  </si>
  <si>
    <t>06.102</t>
  </si>
  <si>
    <t>06.103</t>
  </si>
  <si>
    <t>06.104</t>
  </si>
  <si>
    <t>06.105</t>
  </si>
  <si>
    <t>06.106</t>
  </si>
  <si>
    <t>06.107</t>
  </si>
  <si>
    <t>06.108</t>
  </si>
  <si>
    <t>06.109</t>
  </si>
  <si>
    <t>06.110</t>
  </si>
  <si>
    <t>06.111</t>
  </si>
  <si>
    <t>06.112</t>
  </si>
  <si>
    <t>06.113</t>
  </si>
  <si>
    <t>06.114</t>
  </si>
  <si>
    <t>06.115</t>
  </si>
  <si>
    <t>06.116</t>
  </si>
  <si>
    <t>06.117</t>
  </si>
  <si>
    <t>06.118</t>
  </si>
  <si>
    <t>06.119</t>
  </si>
  <si>
    <t>06.120</t>
  </si>
  <si>
    <t>06.121</t>
  </si>
  <si>
    <t>06.122</t>
  </si>
  <si>
    <t>06.123</t>
  </si>
  <si>
    <t>06.124</t>
  </si>
  <si>
    <t>06.125</t>
  </si>
  <si>
    <t>06.126</t>
  </si>
  <si>
    <t>06.127</t>
  </si>
  <si>
    <t>06.128</t>
  </si>
  <si>
    <t>06.129</t>
  </si>
  <si>
    <t>06.130</t>
  </si>
  <si>
    <t>06.131</t>
  </si>
  <si>
    <t>06.132</t>
  </si>
  <si>
    <t>06.133</t>
  </si>
  <si>
    <t>06.134</t>
  </si>
  <si>
    <t>06.135</t>
  </si>
  <si>
    <t>06.136</t>
  </si>
  <si>
    <t>06.137</t>
  </si>
  <si>
    <t>06.138</t>
  </si>
  <si>
    <t>06.139</t>
  </si>
  <si>
    <t>06.140</t>
  </si>
  <si>
    <t>06.141</t>
  </si>
  <si>
    <t>06.142</t>
  </si>
  <si>
    <t>06.143</t>
  </si>
  <si>
    <t>06.144</t>
  </si>
  <si>
    <t>06.145</t>
  </si>
  <si>
    <t>06.146</t>
  </si>
  <si>
    <t>06.147</t>
  </si>
  <si>
    <t>06.148</t>
  </si>
  <si>
    <t>06.149</t>
  </si>
  <si>
    <t>06.150</t>
  </si>
  <si>
    <t>06.151</t>
  </si>
  <si>
    <t>06.152</t>
  </si>
  <si>
    <t>06.153</t>
  </si>
  <si>
    <t>06.154</t>
  </si>
  <si>
    <t>06.155</t>
  </si>
  <si>
    <t>06.156</t>
  </si>
  <si>
    <t>06.157</t>
  </si>
  <si>
    <t>06.158</t>
  </si>
  <si>
    <t>06.159</t>
  </si>
  <si>
    <t>06.160</t>
  </si>
  <si>
    <t>06.161</t>
  </si>
  <si>
    <t>06.162</t>
  </si>
  <si>
    <t>06.163</t>
  </si>
  <si>
    <t>06.164</t>
  </si>
  <si>
    <t>FATOR DE UTILIZAÇÃO</t>
  </si>
  <si>
    <t>Manutenção do sistema de ar-condicionado</t>
  </si>
  <si>
    <t>VIDA ÚTIL (Anos)</t>
  </si>
  <si>
    <t>% DE DEPRECIAÇÃO MENSAL</t>
  </si>
  <si>
    <t>VALOR MENSAL DE DEPRECIAÇÃO</t>
  </si>
  <si>
    <t>VALOR TOTAL DE DEPRECIAÇÃO PARA 30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</si>
</sst>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(* #,##0.00_);_(* \(#,##0.00\);_(* \-??_);_(@_)"/>
    <numFmt numFmtId="168" formatCode="#,##0.00;;"/>
    <numFmt numFmtId="169" formatCode="#,##0;;"/>
    <numFmt numFmtId="170" formatCode="&quot;R$&quot;\ #,##0.00;[Red]&quot;R$&quot;\ #,##0.00"/>
    <numFmt numFmtId="171" formatCode="_-[$R$-1A0000]\ * #,##0.00_-;\-[$R$-1A0000]\ * #,##0.00_-;_-[$R$-1A0000]\ 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6"/>
      <color rgb="FFFF0000"/>
      <name val="Verdana"/>
      <family val="2"/>
    </font>
    <font>
      <b/>
      <sz val="11"/>
      <color theme="1"/>
      <name val="Arial"/>
      <family val="2"/>
    </font>
    <font>
      <b/>
      <sz val="14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23"/>
      <name val="Times New Roman"/>
      <family val="1"/>
    </font>
    <font>
      <b/>
      <sz val="11"/>
      <color indexed="23"/>
      <name val="Times New Roman"/>
      <family val="1"/>
    </font>
    <font>
      <b/>
      <i/>
      <sz val="18"/>
      <name val="Verdana"/>
      <family val="2"/>
    </font>
    <font>
      <b/>
      <sz val="20"/>
      <name val="Verdana"/>
      <family val="2"/>
    </font>
    <font>
      <b/>
      <sz val="26"/>
      <name val="Verdana"/>
      <family val="2"/>
    </font>
    <font>
      <sz val="14"/>
      <name val="Verdana"/>
      <family val="2"/>
    </font>
    <font>
      <i/>
      <sz val="14"/>
      <name val="Verdana"/>
      <family val="2"/>
    </font>
    <font>
      <sz val="14"/>
      <name val="Arial"/>
      <family val="2"/>
    </font>
    <font>
      <b/>
      <u/>
      <sz val="14"/>
      <name val="Verdana"/>
      <family val="2"/>
    </font>
    <font>
      <sz val="10"/>
      <color rgb="FFFFFF00"/>
      <name val="Arial"/>
      <family val="2"/>
    </font>
    <font>
      <sz val="12"/>
      <name val="Verdana"/>
      <family val="2"/>
    </font>
    <font>
      <b/>
      <sz val="11"/>
      <color theme="1"/>
      <name val="Times New Roman"/>
      <family val="1"/>
    </font>
    <font>
      <b/>
      <u/>
      <sz val="26"/>
      <name val="Verdana"/>
      <family val="2"/>
    </font>
    <font>
      <b/>
      <sz val="25"/>
      <name val="Verdana"/>
      <family val="2"/>
    </font>
    <font>
      <i/>
      <sz val="26"/>
      <name val="Verdana"/>
      <family val="2"/>
    </font>
    <font>
      <b/>
      <i/>
      <sz val="25"/>
      <name val="Verdana"/>
      <family val="2"/>
    </font>
    <font>
      <b/>
      <i/>
      <sz val="26"/>
      <name val="Verdana"/>
      <family val="2"/>
    </font>
    <font>
      <i/>
      <sz val="24"/>
      <name val="Verdana"/>
      <family val="2"/>
    </font>
    <font>
      <i/>
      <sz val="2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7" fontId="2" fillId="0" borderId="0" applyFont="0" applyFill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0" fontId="2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6" borderId="0" xfId="0" applyFont="1" applyFill="1" applyAlignment="1" applyProtection="1">
      <alignment horizontal="centerContinuous" vertical="center"/>
      <protection locked="0"/>
    </xf>
    <xf numFmtId="0" fontId="8" fillId="6" borderId="0" xfId="0" applyFont="1" applyFill="1" applyAlignment="1" applyProtection="1">
      <alignment horizontal="centerContinuous" vertical="center"/>
      <protection locked="0"/>
    </xf>
    <xf numFmtId="0" fontId="15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Continuous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71" fontId="0" fillId="0" borderId="9" xfId="0" applyNumberFormat="1" applyBorder="1" applyAlignment="1" applyProtection="1">
      <alignment horizontal="center" vertical="center" wrapText="1"/>
      <protection locked="0"/>
    </xf>
    <xf numFmtId="171" fontId="0" fillId="0" borderId="14" xfId="0" applyNumberFormat="1" applyBorder="1" applyAlignment="1" applyProtection="1">
      <alignment horizontal="center" vertical="center" wrapText="1"/>
      <protection locked="0"/>
    </xf>
    <xf numFmtId="171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8" fillId="4" borderId="0" xfId="0" applyFont="1" applyFill="1" applyAlignment="1">
      <alignment horizontal="centerContinuous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Continuous" vertical="center"/>
    </xf>
    <xf numFmtId="0" fontId="10" fillId="4" borderId="10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 vertical="center"/>
    </xf>
    <xf numFmtId="0" fontId="2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0" fontId="3" fillId="4" borderId="19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4" borderId="27" xfId="0" applyFont="1" applyFill="1" applyBorder="1" applyAlignment="1">
      <alignment horizontal="centerContinuous" vertical="center"/>
    </xf>
    <xf numFmtId="0" fontId="10" fillId="4" borderId="20" xfId="0" applyFont="1" applyFill="1" applyBorder="1" applyAlignment="1">
      <alignment horizontal="centerContinuous" vertical="center"/>
    </xf>
    <xf numFmtId="0" fontId="10" fillId="4" borderId="28" xfId="0" applyFont="1" applyFill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0" fontId="3" fillId="4" borderId="13" xfId="0" applyNumberFormat="1" applyFont="1" applyFill="1" applyBorder="1" applyAlignment="1">
      <alignment horizontal="center" vertical="center"/>
    </xf>
    <xf numFmtId="10" fontId="3" fillId="4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Alignment="1">
      <alignment horizontal="center" vertical="center"/>
    </xf>
    <xf numFmtId="0" fontId="26" fillId="0" borderId="0" xfId="6" applyFont="1" applyAlignment="1">
      <alignment vertical="center" wrapText="1"/>
    </xf>
    <xf numFmtId="0" fontId="27" fillId="0" borderId="0" xfId="6" applyFont="1" applyAlignment="1">
      <alignment vertical="center" wrapText="1"/>
    </xf>
    <xf numFmtId="0" fontId="8" fillId="0" borderId="0" xfId="6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8" fillId="0" borderId="0" xfId="6" applyFont="1" applyAlignment="1">
      <alignment horizontal="left" vertical="center" wrapText="1"/>
    </xf>
    <xf numFmtId="0" fontId="2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28" fillId="0" borderId="0" xfId="6" applyFont="1" applyAlignment="1">
      <alignment horizontal="right" vertical="center"/>
    </xf>
    <xf numFmtId="0" fontId="30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6" applyFont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27" fillId="0" borderId="0" xfId="6" applyFont="1" applyAlignment="1">
      <alignment horizontal="center" vertical="center" wrapText="1"/>
    </xf>
    <xf numFmtId="0" fontId="6" fillId="4" borderId="0" xfId="7" applyFont="1" applyFill="1" applyAlignment="1" applyProtection="1">
      <alignment horizontal="centerContinuous" vertical="center"/>
    </xf>
    <xf numFmtId="0" fontId="2" fillId="0" borderId="0" xfId="7">
      <protection locked="0"/>
    </xf>
    <xf numFmtId="0" fontId="2" fillId="0" borderId="0" xfId="7" applyAlignment="1">
      <alignment vertical="center" wrapText="1"/>
      <protection locked="0"/>
    </xf>
    <xf numFmtId="0" fontId="8" fillId="4" borderId="0" xfId="7" applyFont="1" applyFill="1" applyAlignment="1" applyProtection="1">
      <alignment horizontal="centerContinuous" vertical="center"/>
    </xf>
    <xf numFmtId="0" fontId="15" fillId="5" borderId="0" xfId="7" applyFont="1" applyFill="1" applyAlignment="1" applyProtection="1">
      <alignment horizontal="centerContinuous" vertical="center" wrapText="1"/>
    </xf>
    <xf numFmtId="2" fontId="10" fillId="4" borderId="31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Alignment="1">
      <alignment horizontal="center" vertical="center" wrapText="1"/>
      <protection locked="0"/>
    </xf>
    <xf numFmtId="0" fontId="3" fillId="7" borderId="34" xfId="7" quotePrefix="1" applyFont="1" applyFill="1" applyBorder="1" applyAlignment="1" applyProtection="1">
      <alignment horizontal="center" vertical="center"/>
    </xf>
    <xf numFmtId="0" fontId="2" fillId="7" borderId="34" xfId="7" applyFill="1" applyBorder="1" applyAlignment="1" applyProtection="1">
      <alignment horizontal="center" vertical="center"/>
    </xf>
    <xf numFmtId="0" fontId="20" fillId="7" borderId="34" xfId="7" applyFont="1" applyFill="1" applyBorder="1" applyAlignment="1" applyProtection="1">
      <alignment horizontal="center" vertical="center" wrapText="1"/>
    </xf>
    <xf numFmtId="0" fontId="2" fillId="7" borderId="34" xfId="7" applyFill="1" applyBorder="1" applyAlignment="1" applyProtection="1">
      <alignment horizontal="center"/>
    </xf>
    <xf numFmtId="1" fontId="2" fillId="7" borderId="34" xfId="7" applyNumberFormat="1" applyFill="1" applyBorder="1" applyAlignment="1" applyProtection="1">
      <alignment horizontal="center"/>
    </xf>
    <xf numFmtId="10" fontId="0" fillId="7" borderId="34" xfId="9" applyNumberFormat="1" applyFont="1" applyFill="1" applyBorder="1" applyAlignment="1" applyProtection="1">
      <alignment horizontal="center"/>
    </xf>
    <xf numFmtId="44" fontId="2" fillId="7" borderId="34" xfId="7" applyNumberFormat="1" applyFill="1" applyBorder="1" applyAlignment="1" applyProtection="1">
      <alignment horizontal="center"/>
    </xf>
    <xf numFmtId="0" fontId="2" fillId="8" borderId="34" xfId="7" applyFill="1" applyBorder="1" applyAlignment="1" applyProtection="1">
      <alignment horizontal="center" vertical="center"/>
    </xf>
    <xf numFmtId="0" fontId="21" fillId="8" borderId="34" xfId="7" applyFont="1" applyFill="1" applyBorder="1" applyAlignment="1" applyProtection="1">
      <alignment horizontal="center" vertical="center" wrapText="1"/>
    </xf>
    <xf numFmtId="0" fontId="2" fillId="8" borderId="34" xfId="7" applyFill="1" applyBorder="1" applyAlignment="1" applyProtection="1">
      <alignment horizontal="center"/>
    </xf>
    <xf numFmtId="1" fontId="2" fillId="8" borderId="34" xfId="7" applyNumberFormat="1" applyFill="1" applyBorder="1" applyAlignment="1" applyProtection="1">
      <alignment horizontal="center"/>
    </xf>
    <xf numFmtId="10" fontId="0" fillId="8" borderId="34" xfId="9" applyNumberFormat="1" applyFont="1" applyFill="1" applyBorder="1" applyAlignment="1" applyProtection="1">
      <alignment horizontal="center"/>
    </xf>
    <xf numFmtId="44" fontId="2" fillId="8" borderId="34" xfId="7" applyNumberFormat="1" applyFill="1" applyBorder="1" applyAlignment="1" applyProtection="1">
      <alignment horizontal="center"/>
    </xf>
    <xf numFmtId="0" fontId="2" fillId="0" borderId="0" xfId="7" applyAlignment="1">
      <alignment horizontal="center" vertical="center" wrapText="1"/>
      <protection locked="0"/>
    </xf>
    <xf numFmtId="0" fontId="2" fillId="0" borderId="34" xfId="7" applyBorder="1" applyAlignment="1" applyProtection="1">
      <alignment horizontal="center" vertical="center"/>
    </xf>
    <xf numFmtId="0" fontId="2" fillId="0" borderId="34" xfId="7" applyBorder="1" applyAlignment="1" applyProtection="1">
      <alignment vertical="center" wrapText="1"/>
    </xf>
    <xf numFmtId="4" fontId="2" fillId="0" borderId="34" xfId="2" applyNumberFormat="1" applyFont="1" applyFill="1" applyBorder="1" applyAlignment="1" applyProtection="1">
      <alignment horizontal="center" vertical="center" wrapText="1"/>
    </xf>
    <xf numFmtId="1" fontId="2" fillId="0" borderId="34" xfId="2" applyNumberFormat="1" applyFont="1" applyFill="1" applyBorder="1" applyAlignment="1" applyProtection="1">
      <alignment horizontal="center" vertical="center" wrapText="1"/>
    </xf>
    <xf numFmtId="10" fontId="2" fillId="0" borderId="34" xfId="9" applyNumberFormat="1" applyFont="1" applyFill="1" applyBorder="1" applyAlignment="1" applyProtection="1">
      <alignment horizontal="center" vertical="center" wrapText="1"/>
    </xf>
    <xf numFmtId="165" fontId="2" fillId="0" borderId="34" xfId="3" applyFont="1" applyFill="1" applyBorder="1" applyAlignment="1" applyProtection="1">
      <alignment vertical="center" wrapText="1"/>
    </xf>
    <xf numFmtId="165" fontId="2" fillId="0" borderId="34" xfId="3" applyFont="1" applyFill="1" applyBorder="1" applyAlignment="1" applyProtection="1">
      <alignment horizontal="right" vertical="center" wrapText="1"/>
    </xf>
    <xf numFmtId="165" fontId="2" fillId="0" borderId="34" xfId="3" applyFont="1" applyFill="1" applyBorder="1" applyAlignment="1" applyProtection="1">
      <alignment horizontal="center" vertical="center" wrapText="1"/>
    </xf>
    <xf numFmtId="0" fontId="2" fillId="0" borderId="34" xfId="2" applyNumberFormat="1" applyFont="1" applyFill="1" applyBorder="1" applyAlignment="1" applyProtection="1">
      <alignment horizontal="center" vertical="center" wrapText="1"/>
    </xf>
    <xf numFmtId="170" fontId="5" fillId="3" borderId="4" xfId="11" applyNumberFormat="1" applyFont="1" applyFill="1" applyBorder="1" applyAlignment="1" applyProtection="1">
      <alignment horizontal="right" vertical="center" wrapText="1"/>
    </xf>
    <xf numFmtId="166" fontId="2" fillId="0" borderId="0" xfId="11" applyFont="1" applyProtection="1">
      <protection locked="0"/>
    </xf>
    <xf numFmtId="166" fontId="2" fillId="0" borderId="0" xfId="11" applyFont="1" applyAlignment="1" applyProtection="1">
      <alignment horizontal="right"/>
    </xf>
    <xf numFmtId="166" fontId="2" fillId="0" borderId="0" xfId="11" applyFont="1" applyProtection="1"/>
    <xf numFmtId="168" fontId="13" fillId="3" borderId="30" xfId="7" applyNumberFormat="1" applyFont="1" applyFill="1" applyBorder="1" applyAlignment="1" applyProtection="1">
      <alignment vertical="center" wrapText="1"/>
    </xf>
    <xf numFmtId="49" fontId="13" fillId="3" borderId="36" xfId="7" applyNumberFormat="1" applyFont="1" applyFill="1" applyBorder="1" applyAlignment="1" applyProtection="1">
      <alignment vertical="center" wrapText="1"/>
    </xf>
    <xf numFmtId="168" fontId="13" fillId="3" borderId="36" xfId="7" applyNumberFormat="1" applyFont="1" applyFill="1" applyBorder="1" applyAlignment="1" applyProtection="1">
      <alignment vertical="center" wrapText="1"/>
    </xf>
    <xf numFmtId="168" fontId="13" fillId="3" borderId="33" xfId="7" applyNumberFormat="1" applyFont="1" applyFill="1" applyBorder="1" applyAlignment="1" applyProtection="1">
      <alignment vertical="center" wrapText="1"/>
    </xf>
    <xf numFmtId="1" fontId="13" fillId="3" borderId="33" xfId="7" applyNumberFormat="1" applyFont="1" applyFill="1" applyBorder="1" applyAlignment="1" applyProtection="1">
      <alignment vertical="center" wrapText="1"/>
    </xf>
    <xf numFmtId="10" fontId="13" fillId="3" borderId="33" xfId="9" applyNumberFormat="1" applyFont="1" applyFill="1" applyBorder="1" applyAlignment="1" applyProtection="1">
      <alignment vertical="center" wrapText="1"/>
    </xf>
    <xf numFmtId="168" fontId="17" fillId="3" borderId="5" xfId="7" applyNumberFormat="1" applyFont="1" applyFill="1" applyBorder="1" applyAlignment="1" applyProtection="1">
      <alignment horizontal="centerContinuous" vertical="center" wrapText="1"/>
    </xf>
    <xf numFmtId="168" fontId="17" fillId="3" borderId="10" xfId="7" applyNumberFormat="1" applyFont="1" applyFill="1" applyBorder="1" applyAlignment="1" applyProtection="1">
      <alignment horizontal="centerContinuous" vertical="center" wrapText="1"/>
    </xf>
    <xf numFmtId="168" fontId="5" fillId="3" borderId="10" xfId="7" applyNumberFormat="1" applyFont="1" applyFill="1" applyBorder="1" applyAlignment="1" applyProtection="1">
      <alignment horizontal="centerContinuous" vertical="center" wrapText="1"/>
    </xf>
    <xf numFmtId="168" fontId="17" fillId="3" borderId="5" xfId="7" applyNumberFormat="1" applyFont="1" applyFill="1" applyBorder="1" applyAlignment="1" applyProtection="1">
      <alignment vertical="center" wrapText="1"/>
    </xf>
    <xf numFmtId="168" fontId="17" fillId="3" borderId="10" xfId="7" applyNumberFormat="1" applyFont="1" applyFill="1" applyBorder="1" applyAlignment="1" applyProtection="1">
      <alignment vertical="center" wrapText="1"/>
    </xf>
    <xf numFmtId="1" fontId="17" fillId="3" borderId="10" xfId="7" applyNumberFormat="1" applyFont="1" applyFill="1" applyBorder="1" applyAlignment="1" applyProtection="1">
      <alignment vertical="center" wrapText="1"/>
    </xf>
    <xf numFmtId="10" fontId="17" fillId="3" borderId="10" xfId="9" applyNumberFormat="1" applyFont="1" applyFill="1" applyBorder="1" applyAlignment="1" applyProtection="1">
      <alignment vertical="center" wrapText="1"/>
    </xf>
    <xf numFmtId="165" fontId="2" fillId="0" borderId="34" xfId="3" applyFont="1" applyFill="1" applyBorder="1" applyAlignment="1" applyProtection="1">
      <alignment vertical="center" wrapText="1"/>
      <protection locked="0"/>
    </xf>
    <xf numFmtId="0" fontId="18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0" fontId="2" fillId="0" borderId="38" xfId="0" applyNumberFormat="1" applyFont="1" applyBorder="1" applyAlignment="1">
      <alignment horizontal="center" vertical="center"/>
    </xf>
    <xf numFmtId="10" fontId="3" fillId="4" borderId="36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3" fillId="0" borderId="0" xfId="6" applyFont="1" applyAlignment="1">
      <alignment horizontal="left" vertical="center" indent="7"/>
    </xf>
    <xf numFmtId="0" fontId="24" fillId="0" borderId="0" xfId="6" applyFont="1" applyAlignment="1">
      <alignment horizontal="left" vertical="center" indent="7"/>
    </xf>
    <xf numFmtId="0" fontId="25" fillId="2" borderId="0" xfId="6" applyFont="1" applyFill="1" applyAlignment="1">
      <alignment horizontal="center" vertical="center"/>
    </xf>
    <xf numFmtId="0" fontId="31" fillId="0" borderId="0" xfId="6" applyFont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34" fillId="0" borderId="0" xfId="6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6" fillId="0" borderId="0" xfId="6" applyFont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40" fillId="0" borderId="0" xfId="6" applyFont="1" applyAlignment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2" fontId="10" fillId="4" borderId="31" xfId="10" applyNumberFormat="1" applyFont="1" applyFill="1" applyBorder="1" applyAlignment="1" applyProtection="1">
      <alignment horizontal="center" vertical="center" wrapText="1"/>
    </xf>
    <xf numFmtId="43" fontId="10" fillId="4" borderId="31" xfId="10" applyFont="1" applyFill="1" applyBorder="1" applyAlignment="1" applyProtection="1">
      <alignment horizontal="center" vertical="center" wrapText="1"/>
    </xf>
    <xf numFmtId="0" fontId="10" fillId="4" borderId="39" xfId="0" applyFont="1" applyFill="1" applyBorder="1" applyAlignment="1" applyProtection="1">
      <alignment horizontal="center" vertical="center" wrapText="1"/>
    </xf>
    <xf numFmtId="169" fontId="17" fillId="3" borderId="35" xfId="0" applyNumberFormat="1" applyFont="1" applyFill="1" applyBorder="1" applyAlignment="1" applyProtection="1">
      <alignment horizontal="center" wrapText="1"/>
    </xf>
    <xf numFmtId="0" fontId="2" fillId="7" borderId="34" xfId="7" applyFill="1" applyBorder="1" applyAlignment="1" applyProtection="1">
      <alignment horizontal="center"/>
      <protection locked="0"/>
    </xf>
    <xf numFmtId="0" fontId="2" fillId="8" borderId="34" xfId="7" applyFill="1" applyBorder="1" applyAlignment="1" applyProtection="1">
      <alignment horizontal="center"/>
      <protection locked="0"/>
    </xf>
    <xf numFmtId="0" fontId="16" fillId="5" borderId="4" xfId="7" applyFont="1" applyFill="1" applyBorder="1" applyAlignment="1" applyProtection="1">
      <alignment vertical="center" wrapText="1"/>
    </xf>
    <xf numFmtId="0" fontId="6" fillId="4" borderId="0" xfId="7" applyFont="1" applyFill="1" applyAlignment="1" applyProtection="1">
      <alignment horizontal="centerContinuous" vertical="center" wrapText="1"/>
    </xf>
    <xf numFmtId="1" fontId="6" fillId="4" borderId="0" xfId="7" applyNumberFormat="1" applyFont="1" applyFill="1" applyAlignment="1" applyProtection="1">
      <alignment horizontal="centerContinuous" vertical="center"/>
    </xf>
    <xf numFmtId="10" fontId="6" fillId="4" borderId="0" xfId="9" applyNumberFormat="1" applyFont="1" applyFill="1" applyBorder="1" applyAlignment="1" applyProtection="1">
      <alignment horizontal="centerContinuous" vertical="center"/>
    </xf>
    <xf numFmtId="0" fontId="8" fillId="4" borderId="0" xfId="7" applyFont="1" applyFill="1" applyAlignment="1" applyProtection="1">
      <alignment horizontal="centerContinuous" vertical="center" wrapText="1"/>
    </xf>
    <xf numFmtId="1" fontId="8" fillId="4" borderId="0" xfId="7" applyNumberFormat="1" applyFont="1" applyFill="1" applyAlignment="1" applyProtection="1">
      <alignment horizontal="centerContinuous" vertical="center"/>
    </xf>
    <xf numFmtId="10" fontId="8" fillId="4" borderId="0" xfId="9" applyNumberFormat="1" applyFont="1" applyFill="1" applyBorder="1" applyAlignment="1" applyProtection="1">
      <alignment horizontal="centerContinuous" vertical="center"/>
    </xf>
    <xf numFmtId="1" fontId="15" fillId="5" borderId="0" xfId="7" applyNumberFormat="1" applyFont="1" applyFill="1" applyAlignment="1" applyProtection="1">
      <alignment horizontal="centerContinuous" vertical="center" wrapText="1"/>
    </xf>
    <xf numFmtId="10" fontId="15" fillId="5" borderId="0" xfId="9" applyNumberFormat="1" applyFont="1" applyFill="1" applyBorder="1" applyAlignment="1" applyProtection="1">
      <alignment horizontal="centerContinuous" vertical="center" wrapText="1"/>
    </xf>
    <xf numFmtId="0" fontId="16" fillId="5" borderId="4" xfId="7" applyFont="1" applyFill="1" applyBorder="1" applyAlignment="1" applyProtection="1">
      <alignment horizontal="center" vertical="center" wrapText="1"/>
    </xf>
    <xf numFmtId="1" fontId="16" fillId="5" borderId="4" xfId="7" applyNumberFormat="1" applyFont="1" applyFill="1" applyBorder="1" applyAlignment="1" applyProtection="1">
      <alignment vertical="center" wrapText="1"/>
    </xf>
    <xf numFmtId="10" fontId="16" fillId="5" borderId="4" xfId="9" applyNumberFormat="1" applyFont="1" applyFill="1" applyBorder="1" applyAlignment="1" applyProtection="1">
      <alignment vertical="center" wrapText="1"/>
    </xf>
    <xf numFmtId="0" fontId="2" fillId="0" borderId="0" xfId="7" applyAlignment="1" applyProtection="1">
      <alignment horizontal="center" vertical="center"/>
    </xf>
    <xf numFmtId="0" fontId="2" fillId="0" borderId="0" xfId="7" applyAlignment="1" applyProtection="1">
      <alignment horizontal="left" vertical="center" wrapText="1"/>
    </xf>
    <xf numFmtId="2" fontId="3" fillId="0" borderId="0" xfId="11" applyNumberFormat="1" applyFont="1" applyAlignment="1" applyProtection="1">
      <alignment horizontal="right"/>
    </xf>
    <xf numFmtId="1" fontId="3" fillId="0" borderId="0" xfId="11" applyNumberFormat="1" applyFont="1" applyAlignment="1" applyProtection="1">
      <alignment horizontal="right"/>
    </xf>
    <xf numFmtId="10" fontId="3" fillId="0" borderId="0" xfId="9" applyNumberFormat="1" applyFont="1" applyAlignment="1" applyProtection="1">
      <alignment horizontal="right"/>
    </xf>
    <xf numFmtId="0" fontId="6" fillId="4" borderId="0" xfId="7" applyFont="1" applyFill="1" applyAlignment="1" applyProtection="1">
      <alignment horizontal="centerContinuous" vertical="center"/>
      <protection locked="0"/>
    </xf>
    <xf numFmtId="0" fontId="8" fillId="4" borderId="0" xfId="7" applyFont="1" applyFill="1" applyAlignment="1" applyProtection="1">
      <alignment horizontal="centerContinuous" vertical="center"/>
      <protection locked="0"/>
    </xf>
    <xf numFmtId="0" fontId="15" fillId="5" borderId="0" xfId="7" applyFont="1" applyFill="1" applyAlignment="1" applyProtection="1">
      <alignment horizontal="centerContinuous" vertical="center" wrapText="1"/>
      <protection locked="0"/>
    </xf>
    <xf numFmtId="0" fontId="16" fillId="5" borderId="4" xfId="7" applyFont="1" applyFill="1" applyBorder="1" applyAlignment="1" applyProtection="1">
      <alignment vertical="center" wrapText="1"/>
      <protection locked="0"/>
    </xf>
    <xf numFmtId="165" fontId="2" fillId="3" borderId="34" xfId="3" applyFont="1" applyFill="1" applyBorder="1" applyAlignment="1" applyProtection="1">
      <alignment vertical="center" wrapText="1"/>
      <protection locked="0"/>
    </xf>
    <xf numFmtId="168" fontId="17" fillId="3" borderId="10" xfId="7" applyNumberFormat="1" applyFont="1" applyFill="1" applyBorder="1" applyAlignment="1" applyProtection="1">
      <alignment vertical="center" wrapText="1"/>
      <protection locked="0"/>
    </xf>
  </cellXfs>
  <cellStyles count="14">
    <cellStyle name="Moeda 2" xfId="3" xr:uid="{00000000-0005-0000-0000-000002000000}"/>
    <cellStyle name="Moeda 2 2" xfId="5" xr:uid="{00000000-0005-0000-0000-000003000000}"/>
    <cellStyle name="Moeda 2 3" xfId="8" xr:uid="{B80A933A-479B-471F-9ECB-AD0EB77787BB}"/>
    <cellStyle name="Normal" xfId="0" builtinId="0"/>
    <cellStyle name="Normal 2" xfId="6" xr:uid="{00000000-0005-0000-0000-000005000000}"/>
    <cellStyle name="Normal 2 2" xfId="7" xr:uid="{50D1A0D5-A4EC-4076-AF98-95E0ED21A0BA}"/>
    <cellStyle name="Normal_Composições" xfId="1" xr:uid="{00000000-0005-0000-0000-000006000000}"/>
    <cellStyle name="Porcentagem 2 2" xfId="9" xr:uid="{A3E8D960-2C1E-4E5C-94F3-689F2154B95E}"/>
    <cellStyle name="Separador de milhares_MODELO CÂMARA" xfId="2" xr:uid="{00000000-0005-0000-0000-000008000000}"/>
    <cellStyle name="Vírgula 2" xfId="4" xr:uid="{00000000-0005-0000-0000-00000A000000}"/>
    <cellStyle name="Vírgula 2 2 3" xfId="11" xr:uid="{712559A3-980B-41F1-8C00-0E2F15426817}"/>
    <cellStyle name="Vírgula 3" xfId="10" xr:uid="{87E4B66D-3709-43B0-988D-E237CC2B260C}"/>
    <cellStyle name="Vírgula 3 2" xfId="12" xr:uid="{20AD1490-76AA-492B-9FD2-74729FBC0D44}"/>
    <cellStyle name="Vírgula 5" xfId="13" xr:uid="{F4F018C4-B708-41E1-BFBC-9F1F661752A0}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30082</xdr:colOff>
      <xdr:row>27</xdr:row>
      <xdr:rowOff>120066</xdr:rowOff>
    </xdr:from>
    <xdr:to>
      <xdr:col>3</xdr:col>
      <xdr:colOff>1188921</xdr:colOff>
      <xdr:row>45</xdr:row>
      <xdr:rowOff>26769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2" y="7073316"/>
          <a:ext cx="6635714" cy="3335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9525</xdr:rowOff>
    </xdr:from>
    <xdr:to>
      <xdr:col>5</xdr:col>
      <xdr:colOff>161925</xdr:colOff>
      <xdr:row>4</xdr:row>
      <xdr:rowOff>85725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29550" y="638175"/>
          <a:ext cx="13620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89AF-5B47-4051-87B4-E1286B44D6B0}">
  <sheetPr codeName="Plan16">
    <tabColor rgb="FFFFFF00"/>
    <pageSetUpPr fitToPage="1"/>
  </sheetPr>
  <dimension ref="A1:FK682"/>
  <sheetViews>
    <sheetView tabSelected="1" zoomScale="80" zoomScaleNormal="80" zoomScaleSheetLayoutView="55" workbookViewId="0">
      <pane ySplit="5" topLeftCell="A6" activePane="bottomLeft" state="frozen"/>
      <selection activeCell="B1" sqref="B1"/>
      <selection pane="bottomLeft" activeCell="I658" sqref="I658"/>
    </sheetView>
  </sheetViews>
  <sheetFormatPr defaultColWidth="9.140625" defaultRowHeight="12.75" x14ac:dyDescent="0.2"/>
  <cols>
    <col min="1" max="1" width="8.7109375" style="169" customWidth="1"/>
    <col min="2" max="2" width="15.7109375" style="169" customWidth="1"/>
    <col min="3" max="3" width="80.7109375" style="170" customWidth="1"/>
    <col min="4" max="4" width="15.7109375" style="169" customWidth="1"/>
    <col min="5" max="6" width="15.7109375" style="171" customWidth="1"/>
    <col min="7" max="7" width="15.7109375" style="172" customWidth="1"/>
    <col min="8" max="8" width="15.7109375" style="173" customWidth="1"/>
    <col min="9" max="9" width="20.7109375" style="107" customWidth="1"/>
    <col min="10" max="10" width="20.7109375" style="108" customWidth="1"/>
    <col min="11" max="11" width="15.7109375" style="109" customWidth="1"/>
    <col min="12" max="14" width="20.7109375" style="109" customWidth="1"/>
    <col min="15" max="15" width="20.7109375" style="108" customWidth="1"/>
    <col min="16" max="16384" width="9.140625" style="77"/>
  </cols>
  <sheetData>
    <row r="1" spans="1:167" s="78" customFormat="1" ht="24.95" customHeight="1" x14ac:dyDescent="0.2">
      <c r="A1" s="76" t="s">
        <v>2455</v>
      </c>
      <c r="B1" s="76"/>
      <c r="C1" s="158"/>
      <c r="D1" s="76"/>
      <c r="E1" s="76"/>
      <c r="F1" s="76"/>
      <c r="G1" s="159"/>
      <c r="H1" s="160"/>
      <c r="I1" s="174"/>
      <c r="J1" s="76"/>
      <c r="K1" s="76"/>
      <c r="L1" s="76"/>
      <c r="M1" s="76"/>
      <c r="N1" s="76"/>
      <c r="O1" s="7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</row>
    <row r="2" spans="1:167" s="78" customFormat="1" ht="24.95" customHeight="1" x14ac:dyDescent="0.2">
      <c r="A2" s="79" t="s">
        <v>170</v>
      </c>
      <c r="B2" s="79"/>
      <c r="C2" s="161"/>
      <c r="D2" s="79"/>
      <c r="E2" s="79"/>
      <c r="F2" s="79"/>
      <c r="G2" s="162"/>
      <c r="H2" s="163"/>
      <c r="I2" s="175"/>
      <c r="J2" s="79"/>
      <c r="K2" s="79"/>
      <c r="L2" s="79"/>
      <c r="M2" s="79"/>
      <c r="N2" s="79"/>
      <c r="O2" s="79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</row>
    <row r="3" spans="1:167" s="78" customFormat="1" ht="20.100000000000001" customHeight="1" x14ac:dyDescent="0.2">
      <c r="A3" s="80" t="s">
        <v>1770</v>
      </c>
      <c r="B3" s="80"/>
      <c r="C3" s="80"/>
      <c r="D3" s="80"/>
      <c r="E3" s="80"/>
      <c r="F3" s="80"/>
      <c r="G3" s="164"/>
      <c r="H3" s="165"/>
      <c r="I3" s="176"/>
      <c r="J3" s="80"/>
      <c r="K3" s="80"/>
      <c r="L3" s="80"/>
      <c r="M3" s="80"/>
      <c r="N3" s="80"/>
      <c r="O3" s="80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</row>
    <row r="4" spans="1:167" s="78" customFormat="1" ht="18" customHeight="1" thickBot="1" x14ac:dyDescent="0.25">
      <c r="A4" s="166"/>
      <c r="B4" s="166"/>
      <c r="C4" s="157"/>
      <c r="D4" s="157"/>
      <c r="E4" s="157"/>
      <c r="F4" s="157"/>
      <c r="G4" s="167"/>
      <c r="H4" s="168"/>
      <c r="I4" s="177"/>
      <c r="J4" s="157"/>
      <c r="K4" s="157"/>
      <c r="L4" s="157"/>
      <c r="M4" s="157"/>
      <c r="N4" s="157"/>
      <c r="O4" s="15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</row>
    <row r="5" spans="1:167" s="82" customFormat="1" ht="60" customHeight="1" x14ac:dyDescent="0.2">
      <c r="A5" s="149" t="s">
        <v>0</v>
      </c>
      <c r="B5" s="150" t="s">
        <v>1771</v>
      </c>
      <c r="C5" s="150" t="s">
        <v>1</v>
      </c>
      <c r="D5" s="151" t="s">
        <v>23</v>
      </c>
      <c r="E5" s="152" t="s">
        <v>171</v>
      </c>
      <c r="F5" s="152" t="s">
        <v>2454</v>
      </c>
      <c r="G5" s="152" t="s">
        <v>2456</v>
      </c>
      <c r="H5" s="152" t="s">
        <v>2457</v>
      </c>
      <c r="I5" s="81" t="s">
        <v>3</v>
      </c>
      <c r="J5" s="153" t="s">
        <v>172</v>
      </c>
      <c r="K5" s="150" t="s">
        <v>173</v>
      </c>
      <c r="L5" s="150" t="s">
        <v>2458</v>
      </c>
      <c r="M5" s="151" t="s">
        <v>2459</v>
      </c>
      <c r="N5" s="152" t="s">
        <v>174</v>
      </c>
      <c r="O5" s="152" t="s">
        <v>4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167" s="96" customFormat="1" ht="15" x14ac:dyDescent="0.25">
      <c r="A6" s="83" t="s">
        <v>1772</v>
      </c>
      <c r="B6" s="84"/>
      <c r="C6" s="85" t="s">
        <v>1773</v>
      </c>
      <c r="D6" s="86"/>
      <c r="E6" s="86"/>
      <c r="F6" s="86"/>
      <c r="G6" s="87"/>
      <c r="H6" s="88"/>
      <c r="I6" s="155"/>
      <c r="J6" s="89">
        <f>SUBTOTAL(109,J7)</f>
        <v>220746.6</v>
      </c>
      <c r="K6" s="86"/>
      <c r="L6" s="86"/>
      <c r="M6" s="86"/>
      <c r="N6" s="86"/>
      <c r="O6" s="89">
        <f>SUBTOTAL(109,O7)</f>
        <v>220746.6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</row>
    <row r="7" spans="1:167" s="96" customFormat="1" ht="25.5" x14ac:dyDescent="0.2">
      <c r="A7" s="97" t="s">
        <v>1774</v>
      </c>
      <c r="B7" s="97" t="s">
        <v>437</v>
      </c>
      <c r="C7" s="98" t="s">
        <v>1070</v>
      </c>
      <c r="D7" s="99" t="s">
        <v>304</v>
      </c>
      <c r="E7" s="99">
        <v>30</v>
      </c>
      <c r="F7" s="99">
        <v>1</v>
      </c>
      <c r="G7" s="100"/>
      <c r="H7" s="101"/>
      <c r="I7" s="123">
        <v>7358.22</v>
      </c>
      <c r="J7" s="102">
        <f>IF(ISNUMBER(I7),ROUND(F7*E7*I7,2),"")</f>
        <v>220746.6</v>
      </c>
      <c r="K7" s="101">
        <v>0</v>
      </c>
      <c r="L7" s="101"/>
      <c r="M7" s="101"/>
      <c r="N7" s="104">
        <f>IF(ISNUMBER(I7),ROUND(I7*(1+K7),2),"")</f>
        <v>7358.22</v>
      </c>
      <c r="O7" s="103">
        <f>IF(ISNUMBER(I7),ROUND(F7*N7*E7,2),"")</f>
        <v>220746.6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</row>
    <row r="8" spans="1:167" s="96" customFormat="1" ht="15" x14ac:dyDescent="0.25">
      <c r="A8" s="83" t="s">
        <v>1775</v>
      </c>
      <c r="B8" s="84"/>
      <c r="C8" s="85" t="s">
        <v>1776</v>
      </c>
      <c r="D8" s="86"/>
      <c r="E8" s="86"/>
      <c r="F8" s="86"/>
      <c r="G8" s="87"/>
      <c r="H8" s="88"/>
      <c r="I8" s="155"/>
      <c r="J8" s="89">
        <f>SUBTOTAL(109,J9:J36)</f>
        <v>181198.47999999998</v>
      </c>
      <c r="K8" s="86"/>
      <c r="L8" s="86"/>
      <c r="M8" s="86"/>
      <c r="N8" s="86"/>
      <c r="O8" s="89">
        <f>SUBTOTAL(109,O9:O36)</f>
        <v>181608.76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</row>
    <row r="9" spans="1:167" s="96" customFormat="1" ht="15" x14ac:dyDescent="0.25">
      <c r="A9" s="90" t="s">
        <v>1777</v>
      </c>
      <c r="B9" s="90"/>
      <c r="C9" s="91" t="s">
        <v>1778</v>
      </c>
      <c r="D9" s="92"/>
      <c r="E9" s="92"/>
      <c r="F9" s="92"/>
      <c r="G9" s="93"/>
      <c r="H9" s="94"/>
      <c r="I9" s="156"/>
      <c r="J9" s="95">
        <f>SUBTOTAL(109,J10:J13)</f>
        <v>5570.04</v>
      </c>
      <c r="K9" s="92"/>
      <c r="L9" s="92"/>
      <c r="M9" s="92"/>
      <c r="N9" s="92"/>
      <c r="O9" s="95">
        <f>SUBTOTAL(109,O10:O13)</f>
        <v>5980.3200000000006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</row>
    <row r="10" spans="1:167" s="96" customFormat="1" x14ac:dyDescent="0.2">
      <c r="A10" s="97" t="s">
        <v>1779</v>
      </c>
      <c r="B10" s="97" t="s">
        <v>7</v>
      </c>
      <c r="C10" s="98" t="s">
        <v>175</v>
      </c>
      <c r="D10" s="99" t="s">
        <v>176</v>
      </c>
      <c r="E10" s="99">
        <v>200</v>
      </c>
      <c r="F10" s="99">
        <v>0.3</v>
      </c>
      <c r="G10" s="100"/>
      <c r="H10" s="101"/>
      <c r="I10" s="123">
        <v>17.8125</v>
      </c>
      <c r="J10" s="102">
        <f>IF(ISNUMBER(I10),ROUND(F10*E10*I10,2),"")</f>
        <v>1068.75</v>
      </c>
      <c r="K10" s="101">
        <f>BDI!B17</f>
        <v>0.191</v>
      </c>
      <c r="L10" s="101"/>
      <c r="M10" s="101"/>
      <c r="N10" s="104">
        <f>IF(ISNUMBER(I10),ROUND(I10*(1+K10),2),"")</f>
        <v>21.21</v>
      </c>
      <c r="O10" s="103">
        <f>IF(ISNUMBER(I10),ROUND(F10*N10*E10,2),"")</f>
        <v>1272.5999999999999</v>
      </c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</row>
    <row r="11" spans="1:167" s="96" customFormat="1" x14ac:dyDescent="0.2">
      <c r="A11" s="97" t="s">
        <v>1780</v>
      </c>
      <c r="B11" s="97" t="s">
        <v>177</v>
      </c>
      <c r="C11" s="98" t="s">
        <v>178</v>
      </c>
      <c r="D11" s="99" t="s">
        <v>5</v>
      </c>
      <c r="E11" s="99">
        <v>20</v>
      </c>
      <c r="F11" s="99">
        <v>0.3</v>
      </c>
      <c r="G11" s="100"/>
      <c r="H11" s="101"/>
      <c r="I11" s="123">
        <v>215.42</v>
      </c>
      <c r="J11" s="102">
        <f>IF(ISNUMBER(I11),ROUND(F11*E11*I11,2),"")</f>
        <v>1292.52</v>
      </c>
      <c r="K11" s="101">
        <v>0</v>
      </c>
      <c r="L11" s="101"/>
      <c r="M11" s="101"/>
      <c r="N11" s="104">
        <f>IF(ISNUMBER(I11),ROUND(I11*(1+K11),2),"")</f>
        <v>215.42</v>
      </c>
      <c r="O11" s="103">
        <f>IF(ISNUMBER(I11),ROUND(F11*N11*E11,2),"")</f>
        <v>1292.52</v>
      </c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</row>
    <row r="12" spans="1:167" s="96" customFormat="1" x14ac:dyDescent="0.2">
      <c r="A12" s="97" t="s">
        <v>1781</v>
      </c>
      <c r="B12" s="97" t="s">
        <v>179</v>
      </c>
      <c r="C12" s="98" t="s">
        <v>180</v>
      </c>
      <c r="D12" s="99" t="s">
        <v>5</v>
      </c>
      <c r="E12" s="99">
        <v>40</v>
      </c>
      <c r="F12" s="99">
        <v>0.3</v>
      </c>
      <c r="G12" s="100"/>
      <c r="H12" s="101"/>
      <c r="I12" s="123">
        <v>177.45</v>
      </c>
      <c r="J12" s="102">
        <f>IF(ISNUMBER(I12),ROUND(F12*E12*I12,2),"")</f>
        <v>2129.4</v>
      </c>
      <c r="K12" s="101">
        <v>0</v>
      </c>
      <c r="L12" s="101"/>
      <c r="M12" s="101"/>
      <c r="N12" s="104">
        <f>IF(ISNUMBER(I12),ROUND(I12*(1+K12),2),"")</f>
        <v>177.45</v>
      </c>
      <c r="O12" s="103">
        <f>IF(ISNUMBER(I12),ROUND(F12*N12*E12,2),"")</f>
        <v>2129.4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</row>
    <row r="13" spans="1:167" s="96" customFormat="1" x14ac:dyDescent="0.2">
      <c r="A13" s="97" t="s">
        <v>1782</v>
      </c>
      <c r="B13" s="97" t="s">
        <v>111</v>
      </c>
      <c r="C13" s="98" t="s">
        <v>214</v>
      </c>
      <c r="D13" s="99" t="s">
        <v>9</v>
      </c>
      <c r="E13" s="99">
        <v>200</v>
      </c>
      <c r="F13" s="99">
        <v>0.3</v>
      </c>
      <c r="G13" s="100"/>
      <c r="H13" s="101"/>
      <c r="I13" s="123">
        <v>17.989578932199997</v>
      </c>
      <c r="J13" s="102">
        <f>IF(ISNUMBER(I13),ROUND(F13*E13*I13,2),"")</f>
        <v>1079.3699999999999</v>
      </c>
      <c r="K13" s="101">
        <f>BDI!B17</f>
        <v>0.191</v>
      </c>
      <c r="L13" s="101"/>
      <c r="M13" s="101"/>
      <c r="N13" s="104">
        <f>IF(ISNUMBER(I13),ROUND(I13*(1+K13),2),"")</f>
        <v>21.43</v>
      </c>
      <c r="O13" s="103">
        <f>IF(ISNUMBER(I13),ROUND(F13*N13*E13,2),"")</f>
        <v>1285.8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</row>
    <row r="14" spans="1:167" s="96" customFormat="1" ht="15" x14ac:dyDescent="0.25">
      <c r="A14" s="90" t="s">
        <v>1783</v>
      </c>
      <c r="B14" s="90"/>
      <c r="C14" s="91" t="s">
        <v>1784</v>
      </c>
      <c r="D14" s="92"/>
      <c r="E14" s="92"/>
      <c r="F14" s="92"/>
      <c r="G14" s="93"/>
      <c r="H14" s="94"/>
      <c r="I14" s="156"/>
      <c r="J14" s="95">
        <f>SUBTOTAL(109,J15:J36)</f>
        <v>175628.44</v>
      </c>
      <c r="K14" s="92"/>
      <c r="L14" s="92"/>
      <c r="M14" s="92"/>
      <c r="N14" s="92"/>
      <c r="O14" s="95">
        <f>SUBTOTAL(109,O15:O36)</f>
        <v>175628.44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</row>
    <row r="15" spans="1:167" s="96" customFormat="1" x14ac:dyDescent="0.2">
      <c r="A15" s="97" t="s">
        <v>1785</v>
      </c>
      <c r="B15" s="97" t="s">
        <v>438</v>
      </c>
      <c r="C15" s="98" t="s">
        <v>1071</v>
      </c>
      <c r="D15" s="99" t="s">
        <v>5</v>
      </c>
      <c r="E15" s="99">
        <v>40</v>
      </c>
      <c r="F15" s="99">
        <v>0.3</v>
      </c>
      <c r="G15" s="100"/>
      <c r="H15" s="101"/>
      <c r="I15" s="123">
        <v>604.87</v>
      </c>
      <c r="J15" s="102">
        <f t="shared" ref="J15:J36" si="0">IF(ISNUMBER(I15),ROUND(F15*E15*I15,2),"")</f>
        <v>7258.44</v>
      </c>
      <c r="K15" s="101">
        <v>0</v>
      </c>
      <c r="L15" s="101"/>
      <c r="M15" s="101"/>
      <c r="N15" s="104">
        <f t="shared" ref="N15:N36" si="1">IF(ISNUMBER(I15),ROUND(I15*(1+K15),2),"")</f>
        <v>604.87</v>
      </c>
      <c r="O15" s="103">
        <f t="shared" ref="O15:O36" si="2">IF(ISNUMBER(I15),ROUND(F15*N15*E15,2),"")</f>
        <v>7258.44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</row>
    <row r="16" spans="1:167" s="96" customFormat="1" x14ac:dyDescent="0.2">
      <c r="A16" s="97" t="s">
        <v>1786</v>
      </c>
      <c r="B16" s="97" t="s">
        <v>439</v>
      </c>
      <c r="C16" s="98" t="s">
        <v>1072</v>
      </c>
      <c r="D16" s="99" t="s">
        <v>5</v>
      </c>
      <c r="E16" s="99">
        <v>9</v>
      </c>
      <c r="F16" s="99">
        <v>0.3</v>
      </c>
      <c r="G16" s="100"/>
      <c r="H16" s="101"/>
      <c r="I16" s="123">
        <v>933.04</v>
      </c>
      <c r="J16" s="102">
        <f t="shared" si="0"/>
        <v>2519.21</v>
      </c>
      <c r="K16" s="101">
        <v>0</v>
      </c>
      <c r="L16" s="101"/>
      <c r="M16" s="101"/>
      <c r="N16" s="104">
        <f t="shared" si="1"/>
        <v>933.04</v>
      </c>
      <c r="O16" s="103">
        <f t="shared" si="2"/>
        <v>2519.21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</row>
    <row r="17" spans="1:167" s="96" customFormat="1" x14ac:dyDescent="0.2">
      <c r="A17" s="97" t="s">
        <v>1787</v>
      </c>
      <c r="B17" s="97" t="s">
        <v>440</v>
      </c>
      <c r="C17" s="98" t="s">
        <v>1073</v>
      </c>
      <c r="D17" s="99" t="s">
        <v>5</v>
      </c>
      <c r="E17" s="99">
        <v>9</v>
      </c>
      <c r="F17" s="99">
        <v>0.3</v>
      </c>
      <c r="G17" s="100"/>
      <c r="H17" s="101"/>
      <c r="I17" s="123">
        <v>1280.52</v>
      </c>
      <c r="J17" s="102">
        <f t="shared" si="0"/>
        <v>3457.4</v>
      </c>
      <c r="K17" s="101">
        <v>0</v>
      </c>
      <c r="L17" s="101"/>
      <c r="M17" s="101"/>
      <c r="N17" s="104">
        <f t="shared" si="1"/>
        <v>1280.52</v>
      </c>
      <c r="O17" s="103">
        <f t="shared" si="2"/>
        <v>3457.4</v>
      </c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</row>
    <row r="18" spans="1:167" s="96" customFormat="1" x14ac:dyDescent="0.2">
      <c r="A18" s="97" t="s">
        <v>1788</v>
      </c>
      <c r="B18" s="97" t="s">
        <v>441</v>
      </c>
      <c r="C18" s="98" t="s">
        <v>1074</v>
      </c>
      <c r="D18" s="99" t="s">
        <v>5</v>
      </c>
      <c r="E18" s="99">
        <v>6</v>
      </c>
      <c r="F18" s="99">
        <v>0.3</v>
      </c>
      <c r="G18" s="100"/>
      <c r="H18" s="101"/>
      <c r="I18" s="123">
        <v>1734.28</v>
      </c>
      <c r="J18" s="102">
        <f t="shared" si="0"/>
        <v>3121.7</v>
      </c>
      <c r="K18" s="101">
        <v>0</v>
      </c>
      <c r="L18" s="101"/>
      <c r="M18" s="101"/>
      <c r="N18" s="104">
        <f t="shared" si="1"/>
        <v>1734.28</v>
      </c>
      <c r="O18" s="103">
        <f t="shared" si="2"/>
        <v>3121.7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</row>
    <row r="19" spans="1:167" s="96" customFormat="1" x14ac:dyDescent="0.2">
      <c r="A19" s="97" t="s">
        <v>1789</v>
      </c>
      <c r="B19" s="97" t="s">
        <v>442</v>
      </c>
      <c r="C19" s="98" t="s">
        <v>1075</v>
      </c>
      <c r="D19" s="99" t="s">
        <v>5</v>
      </c>
      <c r="E19" s="99">
        <v>6</v>
      </c>
      <c r="F19" s="99">
        <v>0.3</v>
      </c>
      <c r="G19" s="100"/>
      <c r="H19" s="101"/>
      <c r="I19" s="123">
        <v>2738.9</v>
      </c>
      <c r="J19" s="102">
        <f t="shared" si="0"/>
        <v>4930.0200000000004</v>
      </c>
      <c r="K19" s="101">
        <v>0</v>
      </c>
      <c r="L19" s="101"/>
      <c r="M19" s="101"/>
      <c r="N19" s="104">
        <f t="shared" si="1"/>
        <v>2738.9</v>
      </c>
      <c r="O19" s="103">
        <f t="shared" si="2"/>
        <v>4930.0200000000004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</row>
    <row r="20" spans="1:167" s="96" customFormat="1" x14ac:dyDescent="0.2">
      <c r="A20" s="97" t="s">
        <v>1790</v>
      </c>
      <c r="B20" s="97" t="s">
        <v>443</v>
      </c>
      <c r="C20" s="98" t="s">
        <v>1076</v>
      </c>
      <c r="D20" s="99" t="s">
        <v>5</v>
      </c>
      <c r="E20" s="99">
        <v>3</v>
      </c>
      <c r="F20" s="99">
        <v>0.3</v>
      </c>
      <c r="G20" s="100"/>
      <c r="H20" s="101"/>
      <c r="I20" s="123">
        <v>4237.54</v>
      </c>
      <c r="J20" s="102">
        <f t="shared" si="0"/>
        <v>3813.79</v>
      </c>
      <c r="K20" s="101">
        <v>0</v>
      </c>
      <c r="L20" s="101"/>
      <c r="M20" s="101"/>
      <c r="N20" s="104">
        <f t="shared" si="1"/>
        <v>4237.54</v>
      </c>
      <c r="O20" s="103">
        <f t="shared" si="2"/>
        <v>3813.79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</row>
    <row r="21" spans="1:167" s="96" customFormat="1" x14ac:dyDescent="0.2">
      <c r="A21" s="97" t="s">
        <v>1791</v>
      </c>
      <c r="B21" s="97" t="s">
        <v>444</v>
      </c>
      <c r="C21" s="98" t="s">
        <v>1077</v>
      </c>
      <c r="D21" s="99" t="s">
        <v>5</v>
      </c>
      <c r="E21" s="99">
        <v>3</v>
      </c>
      <c r="F21" s="99">
        <v>0.3</v>
      </c>
      <c r="G21" s="100"/>
      <c r="H21" s="101"/>
      <c r="I21" s="123">
        <v>5148.66</v>
      </c>
      <c r="J21" s="102">
        <f t="shared" si="0"/>
        <v>4633.79</v>
      </c>
      <c r="K21" s="101">
        <v>0</v>
      </c>
      <c r="L21" s="101"/>
      <c r="M21" s="101"/>
      <c r="N21" s="104">
        <f t="shared" si="1"/>
        <v>5148.66</v>
      </c>
      <c r="O21" s="103">
        <f t="shared" si="2"/>
        <v>4633.79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</row>
    <row r="22" spans="1:167" s="96" customFormat="1" x14ac:dyDescent="0.2">
      <c r="A22" s="97" t="s">
        <v>1792</v>
      </c>
      <c r="B22" s="97" t="s">
        <v>445</v>
      </c>
      <c r="C22" s="98" t="s">
        <v>1078</v>
      </c>
      <c r="D22" s="99" t="s">
        <v>5</v>
      </c>
      <c r="E22" s="99">
        <v>3</v>
      </c>
      <c r="F22" s="99">
        <v>0.3</v>
      </c>
      <c r="G22" s="100"/>
      <c r="H22" s="101"/>
      <c r="I22" s="123">
        <v>9406.24</v>
      </c>
      <c r="J22" s="102">
        <f t="shared" si="0"/>
        <v>8465.6200000000008</v>
      </c>
      <c r="K22" s="101">
        <v>0</v>
      </c>
      <c r="L22" s="101"/>
      <c r="M22" s="101"/>
      <c r="N22" s="104">
        <f t="shared" si="1"/>
        <v>9406.24</v>
      </c>
      <c r="O22" s="103">
        <f t="shared" si="2"/>
        <v>8465.6200000000008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</row>
    <row r="23" spans="1:167" s="96" customFormat="1" ht="25.5" x14ac:dyDescent="0.2">
      <c r="A23" s="97" t="s">
        <v>1793</v>
      </c>
      <c r="B23" s="97" t="s">
        <v>446</v>
      </c>
      <c r="C23" s="98" t="s">
        <v>1079</v>
      </c>
      <c r="D23" s="99" t="s">
        <v>5</v>
      </c>
      <c r="E23" s="99">
        <v>9</v>
      </c>
      <c r="F23" s="99">
        <v>0.3</v>
      </c>
      <c r="G23" s="100"/>
      <c r="H23" s="101"/>
      <c r="I23" s="123">
        <v>2300.91</v>
      </c>
      <c r="J23" s="102">
        <f t="shared" si="0"/>
        <v>6212.46</v>
      </c>
      <c r="K23" s="101">
        <v>0</v>
      </c>
      <c r="L23" s="101"/>
      <c r="M23" s="101"/>
      <c r="N23" s="104">
        <f t="shared" si="1"/>
        <v>2300.91</v>
      </c>
      <c r="O23" s="103">
        <f t="shared" si="2"/>
        <v>6212.46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</row>
    <row r="24" spans="1:167" s="96" customFormat="1" ht="25.5" x14ac:dyDescent="0.2">
      <c r="A24" s="97" t="s">
        <v>1794</v>
      </c>
      <c r="B24" s="97" t="s">
        <v>447</v>
      </c>
      <c r="C24" s="98" t="s">
        <v>1080</v>
      </c>
      <c r="D24" s="99" t="s">
        <v>5</v>
      </c>
      <c r="E24" s="99">
        <v>6</v>
      </c>
      <c r="F24" s="99">
        <v>0.3</v>
      </c>
      <c r="G24" s="100"/>
      <c r="H24" s="101"/>
      <c r="I24" s="123">
        <v>2824.62</v>
      </c>
      <c r="J24" s="102">
        <f t="shared" si="0"/>
        <v>5084.32</v>
      </c>
      <c r="K24" s="101">
        <v>0</v>
      </c>
      <c r="L24" s="101"/>
      <c r="M24" s="101"/>
      <c r="N24" s="104">
        <f t="shared" si="1"/>
        <v>2824.62</v>
      </c>
      <c r="O24" s="103">
        <f t="shared" si="2"/>
        <v>5084.32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</row>
    <row r="25" spans="1:167" s="96" customFormat="1" ht="25.5" x14ac:dyDescent="0.2">
      <c r="A25" s="97" t="s">
        <v>1795</v>
      </c>
      <c r="B25" s="97" t="s">
        <v>448</v>
      </c>
      <c r="C25" s="98" t="s">
        <v>1081</v>
      </c>
      <c r="D25" s="99" t="s">
        <v>5</v>
      </c>
      <c r="E25" s="99">
        <v>3</v>
      </c>
      <c r="F25" s="99">
        <v>0.3</v>
      </c>
      <c r="G25" s="100"/>
      <c r="H25" s="101"/>
      <c r="I25" s="123">
        <v>3496.38</v>
      </c>
      <c r="J25" s="102">
        <f t="shared" si="0"/>
        <v>3146.74</v>
      </c>
      <c r="K25" s="101">
        <v>0</v>
      </c>
      <c r="L25" s="101"/>
      <c r="M25" s="101"/>
      <c r="N25" s="104">
        <f t="shared" si="1"/>
        <v>3496.38</v>
      </c>
      <c r="O25" s="103">
        <f t="shared" si="2"/>
        <v>3146.74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</row>
    <row r="26" spans="1:167" s="96" customFormat="1" ht="25.5" x14ac:dyDescent="0.2">
      <c r="A26" s="97" t="s">
        <v>1796</v>
      </c>
      <c r="B26" s="97" t="s">
        <v>449</v>
      </c>
      <c r="C26" s="98" t="s">
        <v>1082</v>
      </c>
      <c r="D26" s="99" t="s">
        <v>5</v>
      </c>
      <c r="E26" s="99">
        <v>6</v>
      </c>
      <c r="F26" s="99">
        <v>0.3</v>
      </c>
      <c r="G26" s="100"/>
      <c r="H26" s="101"/>
      <c r="I26" s="123">
        <v>3995.38</v>
      </c>
      <c r="J26" s="102">
        <f t="shared" si="0"/>
        <v>7191.68</v>
      </c>
      <c r="K26" s="101">
        <v>0</v>
      </c>
      <c r="L26" s="101"/>
      <c r="M26" s="101"/>
      <c r="N26" s="104">
        <f t="shared" si="1"/>
        <v>3995.38</v>
      </c>
      <c r="O26" s="103">
        <f t="shared" si="2"/>
        <v>7191.68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</row>
    <row r="27" spans="1:167" s="96" customFormat="1" ht="25.5" x14ac:dyDescent="0.2">
      <c r="A27" s="97" t="s">
        <v>1797</v>
      </c>
      <c r="B27" s="97" t="s">
        <v>450</v>
      </c>
      <c r="C27" s="98" t="s">
        <v>1083</v>
      </c>
      <c r="D27" s="99" t="s">
        <v>5</v>
      </c>
      <c r="E27" s="99">
        <v>12</v>
      </c>
      <c r="F27" s="99">
        <v>0.3</v>
      </c>
      <c r="G27" s="100"/>
      <c r="H27" s="101"/>
      <c r="I27" s="123">
        <v>4074.21</v>
      </c>
      <c r="J27" s="102">
        <f t="shared" si="0"/>
        <v>14667.16</v>
      </c>
      <c r="K27" s="101">
        <v>0</v>
      </c>
      <c r="L27" s="101"/>
      <c r="M27" s="101"/>
      <c r="N27" s="104">
        <f t="shared" si="1"/>
        <v>4074.21</v>
      </c>
      <c r="O27" s="103">
        <f t="shared" si="2"/>
        <v>14667.16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</row>
    <row r="28" spans="1:167" s="96" customFormat="1" ht="25.5" x14ac:dyDescent="0.2">
      <c r="A28" s="97" t="s">
        <v>1798</v>
      </c>
      <c r="B28" s="97" t="s">
        <v>451</v>
      </c>
      <c r="C28" s="98" t="s">
        <v>1084</v>
      </c>
      <c r="D28" s="99" t="s">
        <v>5</v>
      </c>
      <c r="E28" s="99">
        <v>3</v>
      </c>
      <c r="F28" s="99">
        <v>0.3</v>
      </c>
      <c r="G28" s="100"/>
      <c r="H28" s="101"/>
      <c r="I28" s="123">
        <v>4229.2700000000004</v>
      </c>
      <c r="J28" s="102">
        <f t="shared" si="0"/>
        <v>3806.34</v>
      </c>
      <c r="K28" s="101">
        <v>0</v>
      </c>
      <c r="L28" s="101"/>
      <c r="M28" s="101"/>
      <c r="N28" s="104">
        <f t="shared" si="1"/>
        <v>4229.2700000000004</v>
      </c>
      <c r="O28" s="103">
        <f t="shared" si="2"/>
        <v>3806.34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</row>
    <row r="29" spans="1:167" s="96" customFormat="1" ht="25.5" x14ac:dyDescent="0.2">
      <c r="A29" s="97" t="s">
        <v>1799</v>
      </c>
      <c r="B29" s="97" t="s">
        <v>452</v>
      </c>
      <c r="C29" s="98" t="s">
        <v>1085</v>
      </c>
      <c r="D29" s="99" t="s">
        <v>5</v>
      </c>
      <c r="E29" s="99">
        <v>3</v>
      </c>
      <c r="F29" s="99">
        <v>0.3</v>
      </c>
      <c r="G29" s="100"/>
      <c r="H29" s="101"/>
      <c r="I29" s="123">
        <v>6042.65</v>
      </c>
      <c r="J29" s="102">
        <f t="shared" si="0"/>
        <v>5438.39</v>
      </c>
      <c r="K29" s="101">
        <v>0</v>
      </c>
      <c r="L29" s="101"/>
      <c r="M29" s="101"/>
      <c r="N29" s="104">
        <f t="shared" si="1"/>
        <v>6042.65</v>
      </c>
      <c r="O29" s="103">
        <f t="shared" si="2"/>
        <v>5438.39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</row>
    <row r="30" spans="1:167" s="96" customFormat="1" ht="25.5" x14ac:dyDescent="0.2">
      <c r="A30" s="97" t="s">
        <v>1800</v>
      </c>
      <c r="B30" s="97" t="s">
        <v>453</v>
      </c>
      <c r="C30" s="98" t="s">
        <v>1086</v>
      </c>
      <c r="D30" s="99" t="s">
        <v>5</v>
      </c>
      <c r="E30" s="99">
        <v>2</v>
      </c>
      <c r="F30" s="99">
        <v>0.3</v>
      </c>
      <c r="G30" s="100"/>
      <c r="H30" s="101"/>
      <c r="I30" s="123">
        <v>22032.57</v>
      </c>
      <c r="J30" s="102">
        <f t="shared" si="0"/>
        <v>13219.54</v>
      </c>
      <c r="K30" s="101">
        <v>0</v>
      </c>
      <c r="L30" s="101"/>
      <c r="M30" s="101"/>
      <c r="N30" s="104">
        <f t="shared" si="1"/>
        <v>22032.57</v>
      </c>
      <c r="O30" s="103">
        <f t="shared" si="2"/>
        <v>13219.54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</row>
    <row r="31" spans="1:167" s="96" customFormat="1" ht="25.5" x14ac:dyDescent="0.2">
      <c r="A31" s="97" t="s">
        <v>1801</v>
      </c>
      <c r="B31" s="97" t="s">
        <v>454</v>
      </c>
      <c r="C31" s="98" t="s">
        <v>1087</v>
      </c>
      <c r="D31" s="99" t="s">
        <v>5</v>
      </c>
      <c r="E31" s="99">
        <v>1</v>
      </c>
      <c r="F31" s="99">
        <v>0.3</v>
      </c>
      <c r="G31" s="100"/>
      <c r="H31" s="101"/>
      <c r="I31" s="123">
        <v>22328.58</v>
      </c>
      <c r="J31" s="102">
        <f t="shared" si="0"/>
        <v>6698.57</v>
      </c>
      <c r="K31" s="101">
        <v>0</v>
      </c>
      <c r="L31" s="101"/>
      <c r="M31" s="101"/>
      <c r="N31" s="104">
        <f t="shared" si="1"/>
        <v>22328.58</v>
      </c>
      <c r="O31" s="103">
        <f t="shared" si="2"/>
        <v>6698.57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</row>
    <row r="32" spans="1:167" s="96" customFormat="1" ht="25.5" x14ac:dyDescent="0.2">
      <c r="A32" s="97" t="s">
        <v>1802</v>
      </c>
      <c r="B32" s="97" t="s">
        <v>455</v>
      </c>
      <c r="C32" s="98" t="s">
        <v>1088</v>
      </c>
      <c r="D32" s="99" t="s">
        <v>5</v>
      </c>
      <c r="E32" s="99">
        <v>2</v>
      </c>
      <c r="F32" s="99">
        <v>0.3</v>
      </c>
      <c r="G32" s="100"/>
      <c r="H32" s="101"/>
      <c r="I32" s="123">
        <v>19239.89</v>
      </c>
      <c r="J32" s="102">
        <f t="shared" si="0"/>
        <v>11543.93</v>
      </c>
      <c r="K32" s="101">
        <v>0</v>
      </c>
      <c r="L32" s="101"/>
      <c r="M32" s="101"/>
      <c r="N32" s="104">
        <f t="shared" si="1"/>
        <v>19239.89</v>
      </c>
      <c r="O32" s="103">
        <f t="shared" si="2"/>
        <v>11543.93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</row>
    <row r="33" spans="1:167" s="96" customFormat="1" ht="25.5" x14ac:dyDescent="0.2">
      <c r="A33" s="97" t="s">
        <v>1803</v>
      </c>
      <c r="B33" s="97" t="s">
        <v>456</v>
      </c>
      <c r="C33" s="98" t="s">
        <v>1089</v>
      </c>
      <c r="D33" s="99" t="s">
        <v>5</v>
      </c>
      <c r="E33" s="99">
        <v>2</v>
      </c>
      <c r="F33" s="99">
        <v>0.3</v>
      </c>
      <c r="G33" s="100"/>
      <c r="H33" s="101"/>
      <c r="I33" s="123">
        <v>24419.22</v>
      </c>
      <c r="J33" s="102">
        <f t="shared" si="0"/>
        <v>14651.53</v>
      </c>
      <c r="K33" s="101">
        <v>0</v>
      </c>
      <c r="L33" s="101"/>
      <c r="M33" s="101"/>
      <c r="N33" s="104">
        <f t="shared" si="1"/>
        <v>24419.22</v>
      </c>
      <c r="O33" s="103">
        <f t="shared" si="2"/>
        <v>14651.53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</row>
    <row r="34" spans="1:167" s="96" customFormat="1" ht="38.25" x14ac:dyDescent="0.2">
      <c r="A34" s="97" t="s">
        <v>1804</v>
      </c>
      <c r="B34" s="97" t="s">
        <v>457</v>
      </c>
      <c r="C34" s="98" t="s">
        <v>1090</v>
      </c>
      <c r="D34" s="99" t="s">
        <v>65</v>
      </c>
      <c r="E34" s="99">
        <v>3</v>
      </c>
      <c r="F34" s="99">
        <v>0.3</v>
      </c>
      <c r="G34" s="100"/>
      <c r="H34" s="101"/>
      <c r="I34" s="123">
        <v>19690.32</v>
      </c>
      <c r="J34" s="102">
        <f t="shared" si="0"/>
        <v>17721.29</v>
      </c>
      <c r="K34" s="101">
        <v>0</v>
      </c>
      <c r="L34" s="101"/>
      <c r="M34" s="101"/>
      <c r="N34" s="104">
        <f t="shared" si="1"/>
        <v>19690.32</v>
      </c>
      <c r="O34" s="103">
        <f t="shared" si="2"/>
        <v>17721.29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</row>
    <row r="35" spans="1:167" s="96" customFormat="1" ht="38.25" x14ac:dyDescent="0.2">
      <c r="A35" s="97" t="s">
        <v>1805</v>
      </c>
      <c r="B35" s="97" t="s">
        <v>458</v>
      </c>
      <c r="C35" s="98" t="s">
        <v>1091</v>
      </c>
      <c r="D35" s="99" t="s">
        <v>65</v>
      </c>
      <c r="E35" s="99">
        <v>3</v>
      </c>
      <c r="F35" s="99">
        <v>0.3</v>
      </c>
      <c r="G35" s="100"/>
      <c r="H35" s="101"/>
      <c r="I35" s="123">
        <v>1924</v>
      </c>
      <c r="J35" s="102">
        <f t="shared" si="0"/>
        <v>1731.6</v>
      </c>
      <c r="K35" s="101">
        <v>0</v>
      </c>
      <c r="L35" s="101"/>
      <c r="M35" s="101"/>
      <c r="N35" s="104">
        <f t="shared" si="1"/>
        <v>1924</v>
      </c>
      <c r="O35" s="103">
        <f t="shared" si="2"/>
        <v>1731.6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</row>
    <row r="36" spans="1:167" s="96" customFormat="1" ht="25.5" x14ac:dyDescent="0.2">
      <c r="A36" s="97" t="s">
        <v>1806</v>
      </c>
      <c r="B36" s="97" t="s">
        <v>459</v>
      </c>
      <c r="C36" s="98" t="s">
        <v>1092</v>
      </c>
      <c r="D36" s="99" t="s">
        <v>5</v>
      </c>
      <c r="E36" s="99">
        <v>30</v>
      </c>
      <c r="F36" s="99">
        <v>0.3</v>
      </c>
      <c r="G36" s="100"/>
      <c r="H36" s="101"/>
      <c r="I36" s="123">
        <v>2923.88</v>
      </c>
      <c r="J36" s="102">
        <f t="shared" si="0"/>
        <v>26314.92</v>
      </c>
      <c r="K36" s="101">
        <v>0</v>
      </c>
      <c r="L36" s="101"/>
      <c r="M36" s="101"/>
      <c r="N36" s="104">
        <f t="shared" si="1"/>
        <v>2923.88</v>
      </c>
      <c r="O36" s="103">
        <f t="shared" si="2"/>
        <v>26314.92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</row>
    <row r="37" spans="1:167" s="78" customFormat="1" ht="15" x14ac:dyDescent="0.25">
      <c r="A37" s="83" t="s">
        <v>1807</v>
      </c>
      <c r="B37" s="84"/>
      <c r="C37" s="85" t="s">
        <v>1808</v>
      </c>
      <c r="D37" s="86"/>
      <c r="E37" s="86"/>
      <c r="F37" s="86"/>
      <c r="G37" s="87"/>
      <c r="H37" s="88"/>
      <c r="I37" s="155"/>
      <c r="J37" s="89"/>
      <c r="K37" s="86"/>
      <c r="L37" s="89"/>
      <c r="M37" s="89">
        <f>SUBTOTAL(109,M38)</f>
        <v>1449.9</v>
      </c>
      <c r="N37" s="86"/>
      <c r="O37" s="89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</row>
    <row r="38" spans="1:167" s="78" customFormat="1" x14ac:dyDescent="0.2">
      <c r="A38" s="97" t="s">
        <v>1809</v>
      </c>
      <c r="B38" s="97" t="s">
        <v>208</v>
      </c>
      <c r="C38" s="98" t="s">
        <v>359</v>
      </c>
      <c r="D38" s="99" t="s">
        <v>5</v>
      </c>
      <c r="E38" s="99">
        <v>2</v>
      </c>
      <c r="F38" s="99"/>
      <c r="G38" s="100">
        <v>5</v>
      </c>
      <c r="H38" s="101">
        <f>1/(12*G38)</f>
        <v>1.6666666666666666E-2</v>
      </c>
      <c r="I38" s="123">
        <v>1450</v>
      </c>
      <c r="J38" s="102"/>
      <c r="K38" s="101"/>
      <c r="L38" s="103">
        <f>IF(ISNUMBER(I38),ROUND(H38*E38*I38,2),"")</f>
        <v>48.33</v>
      </c>
      <c r="M38" s="103">
        <f>IF(ISNUMBER(I38),ROUND(L38*30,2),"")</f>
        <v>1449.9</v>
      </c>
      <c r="N38" s="104"/>
      <c r="O38" s="103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</row>
    <row r="39" spans="1:167" s="78" customFormat="1" ht="15" x14ac:dyDescent="0.25">
      <c r="A39" s="83" t="s">
        <v>1810</v>
      </c>
      <c r="B39" s="84"/>
      <c r="C39" s="85" t="s">
        <v>1811</v>
      </c>
      <c r="D39" s="86"/>
      <c r="E39" s="86"/>
      <c r="F39" s="86"/>
      <c r="G39" s="87"/>
      <c r="H39" s="88"/>
      <c r="I39" s="155"/>
      <c r="J39" s="89">
        <f>SUBTOTAL(109,J40:J515)</f>
        <v>7534102.9999999972</v>
      </c>
      <c r="K39" s="86"/>
      <c r="L39" s="86"/>
      <c r="M39" s="86"/>
      <c r="N39" s="86"/>
      <c r="O39" s="89">
        <f>SUBTOTAL(109,O40:O515)</f>
        <v>2514734.0199999986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</row>
    <row r="40" spans="1:167" s="78" customFormat="1" ht="25.5" x14ac:dyDescent="0.2">
      <c r="A40" s="97" t="s">
        <v>1812</v>
      </c>
      <c r="B40" s="97" t="s">
        <v>460</v>
      </c>
      <c r="C40" s="98" t="s">
        <v>1609</v>
      </c>
      <c r="D40" s="99" t="s">
        <v>17</v>
      </c>
      <c r="E40" s="99">
        <v>4</v>
      </c>
      <c r="F40" s="99">
        <v>0.3</v>
      </c>
      <c r="G40" s="100"/>
      <c r="H40" s="101"/>
      <c r="I40" s="123">
        <v>12367.45</v>
      </c>
      <c r="J40" s="102">
        <f t="shared" ref="J40:J103" si="3">IF(ISNUMBER(I40),ROUND(E40*I40,2),"")</f>
        <v>49469.8</v>
      </c>
      <c r="K40" s="101">
        <f>BDI!$G$17</f>
        <v>0.11260000000000001</v>
      </c>
      <c r="L40" s="101"/>
      <c r="M40" s="101"/>
      <c r="N40" s="104">
        <f t="shared" ref="N40:N103" si="4">IF(ISNUMBER(I40),ROUND(I40*(1+K40),2),"")</f>
        <v>13760.02</v>
      </c>
      <c r="O40" s="103">
        <f t="shared" ref="O40:O103" si="5">IF(ISNUMBER(I40),ROUND(F40*N40*E40,2),"")</f>
        <v>16512.02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</row>
    <row r="41" spans="1:167" s="78" customFormat="1" ht="25.5" x14ac:dyDescent="0.2">
      <c r="A41" s="97" t="s">
        <v>1813</v>
      </c>
      <c r="B41" s="97" t="s">
        <v>461</v>
      </c>
      <c r="C41" s="98" t="s">
        <v>1093</v>
      </c>
      <c r="D41" s="99" t="s">
        <v>17</v>
      </c>
      <c r="E41" s="99">
        <v>30</v>
      </c>
      <c r="F41" s="99">
        <v>0.3</v>
      </c>
      <c r="G41" s="100"/>
      <c r="H41" s="101"/>
      <c r="I41" s="123">
        <v>456.46</v>
      </c>
      <c r="J41" s="102">
        <f t="shared" si="3"/>
        <v>13693.8</v>
      </c>
      <c r="K41" s="101">
        <f>BDI!$G$17</f>
        <v>0.11260000000000001</v>
      </c>
      <c r="L41" s="101"/>
      <c r="M41" s="101"/>
      <c r="N41" s="104">
        <f t="shared" si="4"/>
        <v>507.86</v>
      </c>
      <c r="O41" s="103">
        <f t="shared" si="5"/>
        <v>4570.74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</row>
    <row r="42" spans="1:167" s="78" customFormat="1" ht="25.5" x14ac:dyDescent="0.2">
      <c r="A42" s="97" t="s">
        <v>1814</v>
      </c>
      <c r="B42" s="97" t="s">
        <v>462</v>
      </c>
      <c r="C42" s="98" t="s">
        <v>1094</v>
      </c>
      <c r="D42" s="99" t="s">
        <v>17</v>
      </c>
      <c r="E42" s="99">
        <v>50</v>
      </c>
      <c r="F42" s="99">
        <v>0.3</v>
      </c>
      <c r="G42" s="100"/>
      <c r="H42" s="101"/>
      <c r="I42" s="123">
        <v>777.43</v>
      </c>
      <c r="J42" s="102">
        <f t="shared" si="3"/>
        <v>38871.5</v>
      </c>
      <c r="K42" s="101">
        <f>BDI!$G$17</f>
        <v>0.11260000000000001</v>
      </c>
      <c r="L42" s="101"/>
      <c r="M42" s="101"/>
      <c r="N42" s="104">
        <f t="shared" si="4"/>
        <v>864.97</v>
      </c>
      <c r="O42" s="103">
        <f t="shared" si="5"/>
        <v>12974.55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</row>
    <row r="43" spans="1:167" s="78" customFormat="1" ht="25.5" x14ac:dyDescent="0.2">
      <c r="A43" s="97" t="s">
        <v>1815</v>
      </c>
      <c r="B43" s="97" t="s">
        <v>463</v>
      </c>
      <c r="C43" s="98" t="s">
        <v>1095</v>
      </c>
      <c r="D43" s="99" t="s">
        <v>17</v>
      </c>
      <c r="E43" s="99">
        <v>100</v>
      </c>
      <c r="F43" s="99">
        <v>0.3</v>
      </c>
      <c r="G43" s="100"/>
      <c r="H43" s="101"/>
      <c r="I43" s="123">
        <v>681.4</v>
      </c>
      <c r="J43" s="102">
        <f t="shared" si="3"/>
        <v>68140</v>
      </c>
      <c r="K43" s="101">
        <f>BDI!$G$17</f>
        <v>0.11260000000000001</v>
      </c>
      <c r="L43" s="101"/>
      <c r="M43" s="101"/>
      <c r="N43" s="104">
        <f t="shared" si="4"/>
        <v>758.13</v>
      </c>
      <c r="O43" s="103">
        <f t="shared" si="5"/>
        <v>22743.9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</row>
    <row r="44" spans="1:167" s="78" customFormat="1" ht="25.5" x14ac:dyDescent="0.2">
      <c r="A44" s="97" t="s">
        <v>1816</v>
      </c>
      <c r="B44" s="97" t="s">
        <v>464</v>
      </c>
      <c r="C44" s="98" t="s">
        <v>1096</v>
      </c>
      <c r="D44" s="99" t="s">
        <v>17</v>
      </c>
      <c r="E44" s="99">
        <v>40</v>
      </c>
      <c r="F44" s="99">
        <v>0.3</v>
      </c>
      <c r="G44" s="100"/>
      <c r="H44" s="101"/>
      <c r="I44" s="123">
        <v>1282.68</v>
      </c>
      <c r="J44" s="102">
        <f t="shared" si="3"/>
        <v>51307.199999999997</v>
      </c>
      <c r="K44" s="101">
        <f>BDI!$G$17</f>
        <v>0.11260000000000001</v>
      </c>
      <c r="L44" s="101"/>
      <c r="M44" s="101"/>
      <c r="N44" s="104">
        <f t="shared" si="4"/>
        <v>1427.11</v>
      </c>
      <c r="O44" s="103">
        <f t="shared" si="5"/>
        <v>17125.32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</row>
    <row r="45" spans="1:167" s="78" customFormat="1" ht="25.5" x14ac:dyDescent="0.2">
      <c r="A45" s="97" t="s">
        <v>1817</v>
      </c>
      <c r="B45" s="97" t="s">
        <v>465</v>
      </c>
      <c r="C45" s="98" t="s">
        <v>1097</v>
      </c>
      <c r="D45" s="99" t="s">
        <v>17</v>
      </c>
      <c r="E45" s="99">
        <v>12</v>
      </c>
      <c r="F45" s="99">
        <v>0.3</v>
      </c>
      <c r="G45" s="100"/>
      <c r="H45" s="101"/>
      <c r="I45" s="123">
        <v>1547.74</v>
      </c>
      <c r="J45" s="102">
        <f t="shared" si="3"/>
        <v>18572.88</v>
      </c>
      <c r="K45" s="101">
        <f>BDI!$G$17</f>
        <v>0.11260000000000001</v>
      </c>
      <c r="L45" s="101"/>
      <c r="M45" s="101"/>
      <c r="N45" s="104">
        <f t="shared" si="4"/>
        <v>1722.02</v>
      </c>
      <c r="O45" s="103">
        <f t="shared" si="5"/>
        <v>6199.27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</row>
    <row r="46" spans="1:167" s="78" customFormat="1" ht="25.5" x14ac:dyDescent="0.2">
      <c r="A46" s="97" t="s">
        <v>1818</v>
      </c>
      <c r="B46" s="97" t="s">
        <v>466</v>
      </c>
      <c r="C46" s="98" t="s">
        <v>1098</v>
      </c>
      <c r="D46" s="99" t="s">
        <v>17</v>
      </c>
      <c r="E46" s="99">
        <v>6</v>
      </c>
      <c r="F46" s="99">
        <v>0.3</v>
      </c>
      <c r="G46" s="100"/>
      <c r="H46" s="101"/>
      <c r="I46" s="123">
        <v>1887.6</v>
      </c>
      <c r="J46" s="102">
        <f t="shared" si="3"/>
        <v>11325.6</v>
      </c>
      <c r="K46" s="101">
        <f>BDI!$G$17</f>
        <v>0.11260000000000001</v>
      </c>
      <c r="L46" s="101"/>
      <c r="M46" s="101"/>
      <c r="N46" s="104">
        <f t="shared" si="4"/>
        <v>2100.14</v>
      </c>
      <c r="O46" s="103">
        <f t="shared" si="5"/>
        <v>3780.25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</row>
    <row r="47" spans="1:167" s="78" customFormat="1" ht="25.5" x14ac:dyDescent="0.2">
      <c r="A47" s="97" t="s">
        <v>1819</v>
      </c>
      <c r="B47" s="97" t="s">
        <v>467</v>
      </c>
      <c r="C47" s="98" t="s">
        <v>1099</v>
      </c>
      <c r="D47" s="99" t="s">
        <v>17</v>
      </c>
      <c r="E47" s="99">
        <v>50</v>
      </c>
      <c r="F47" s="99">
        <v>0.3</v>
      </c>
      <c r="G47" s="100"/>
      <c r="H47" s="101"/>
      <c r="I47" s="123">
        <v>444.35</v>
      </c>
      <c r="J47" s="102">
        <f t="shared" si="3"/>
        <v>22217.5</v>
      </c>
      <c r="K47" s="101">
        <f>BDI!$G$17</f>
        <v>0.11260000000000001</v>
      </c>
      <c r="L47" s="101"/>
      <c r="M47" s="101"/>
      <c r="N47" s="104">
        <f t="shared" si="4"/>
        <v>494.38</v>
      </c>
      <c r="O47" s="103">
        <f t="shared" si="5"/>
        <v>7415.7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</row>
    <row r="48" spans="1:167" s="78" customFormat="1" ht="25.5" x14ac:dyDescent="0.2">
      <c r="A48" s="97" t="s">
        <v>1820</v>
      </c>
      <c r="B48" s="97" t="s">
        <v>468</v>
      </c>
      <c r="C48" s="98" t="s">
        <v>1100</v>
      </c>
      <c r="D48" s="99" t="s">
        <v>17</v>
      </c>
      <c r="E48" s="99">
        <v>25</v>
      </c>
      <c r="F48" s="99">
        <v>0.3</v>
      </c>
      <c r="G48" s="100"/>
      <c r="H48" s="101"/>
      <c r="I48" s="123">
        <v>986.04</v>
      </c>
      <c r="J48" s="102">
        <f t="shared" si="3"/>
        <v>24651</v>
      </c>
      <c r="K48" s="101">
        <f>BDI!$G$17</f>
        <v>0.11260000000000001</v>
      </c>
      <c r="L48" s="101"/>
      <c r="M48" s="101"/>
      <c r="N48" s="104">
        <f t="shared" si="4"/>
        <v>1097.07</v>
      </c>
      <c r="O48" s="103">
        <f t="shared" si="5"/>
        <v>8228.0300000000007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</row>
    <row r="49" spans="1:167" s="78" customFormat="1" ht="25.5" x14ac:dyDescent="0.2">
      <c r="A49" s="97" t="s">
        <v>1821</v>
      </c>
      <c r="B49" s="97" t="s">
        <v>469</v>
      </c>
      <c r="C49" s="98" t="s">
        <v>1101</v>
      </c>
      <c r="D49" s="99" t="s">
        <v>17</v>
      </c>
      <c r="E49" s="99">
        <v>25</v>
      </c>
      <c r="F49" s="99">
        <v>0.3</v>
      </c>
      <c r="G49" s="100"/>
      <c r="H49" s="101"/>
      <c r="I49" s="123">
        <v>945.24</v>
      </c>
      <c r="J49" s="102">
        <f t="shared" si="3"/>
        <v>23631</v>
      </c>
      <c r="K49" s="101">
        <f>BDI!$G$17</f>
        <v>0.11260000000000001</v>
      </c>
      <c r="L49" s="101"/>
      <c r="M49" s="101"/>
      <c r="N49" s="104">
        <f t="shared" si="4"/>
        <v>1051.67</v>
      </c>
      <c r="O49" s="103">
        <f t="shared" si="5"/>
        <v>7887.53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</row>
    <row r="50" spans="1:167" s="78" customFormat="1" ht="25.5" x14ac:dyDescent="0.2">
      <c r="A50" s="97" t="s">
        <v>1822</v>
      </c>
      <c r="B50" s="97" t="s">
        <v>470</v>
      </c>
      <c r="C50" s="98" t="s">
        <v>1102</v>
      </c>
      <c r="D50" s="99" t="s">
        <v>17</v>
      </c>
      <c r="E50" s="99">
        <v>5</v>
      </c>
      <c r="F50" s="99">
        <v>0.3</v>
      </c>
      <c r="G50" s="100"/>
      <c r="H50" s="101"/>
      <c r="I50" s="123">
        <v>1332.03</v>
      </c>
      <c r="J50" s="102">
        <f t="shared" si="3"/>
        <v>6660.15</v>
      </c>
      <c r="K50" s="101">
        <f>BDI!$G$17</f>
        <v>0.11260000000000001</v>
      </c>
      <c r="L50" s="101"/>
      <c r="M50" s="101"/>
      <c r="N50" s="104">
        <f t="shared" si="4"/>
        <v>1482.02</v>
      </c>
      <c r="O50" s="103">
        <f t="shared" si="5"/>
        <v>2223.0300000000002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</row>
    <row r="51" spans="1:167" s="78" customFormat="1" ht="25.5" x14ac:dyDescent="0.2">
      <c r="A51" s="97" t="s">
        <v>1823</v>
      </c>
      <c r="B51" s="97" t="s">
        <v>471</v>
      </c>
      <c r="C51" s="98" t="s">
        <v>1103</v>
      </c>
      <c r="D51" s="99" t="s">
        <v>17</v>
      </c>
      <c r="E51" s="99">
        <v>5</v>
      </c>
      <c r="F51" s="99">
        <v>0.3</v>
      </c>
      <c r="G51" s="100"/>
      <c r="H51" s="101"/>
      <c r="I51" s="123">
        <v>1886.14</v>
      </c>
      <c r="J51" s="102">
        <f t="shared" si="3"/>
        <v>9430.7000000000007</v>
      </c>
      <c r="K51" s="101">
        <f>BDI!$G$17</f>
        <v>0.11260000000000001</v>
      </c>
      <c r="L51" s="101"/>
      <c r="M51" s="101"/>
      <c r="N51" s="104">
        <f t="shared" si="4"/>
        <v>2098.52</v>
      </c>
      <c r="O51" s="103">
        <f t="shared" si="5"/>
        <v>3147.78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</row>
    <row r="52" spans="1:167" s="78" customFormat="1" ht="25.5" x14ac:dyDescent="0.2">
      <c r="A52" s="97" t="s">
        <v>1824</v>
      </c>
      <c r="B52" s="97" t="s">
        <v>472</v>
      </c>
      <c r="C52" s="98" t="s">
        <v>1104</v>
      </c>
      <c r="D52" s="99" t="s">
        <v>17</v>
      </c>
      <c r="E52" s="99">
        <v>4</v>
      </c>
      <c r="F52" s="99">
        <v>0.3</v>
      </c>
      <c r="G52" s="100"/>
      <c r="H52" s="101"/>
      <c r="I52" s="123">
        <v>2235.2399999999998</v>
      </c>
      <c r="J52" s="102">
        <f t="shared" si="3"/>
        <v>8940.9599999999991</v>
      </c>
      <c r="K52" s="101">
        <f>BDI!$G$17</f>
        <v>0.11260000000000001</v>
      </c>
      <c r="L52" s="101"/>
      <c r="M52" s="101"/>
      <c r="N52" s="104">
        <f t="shared" si="4"/>
        <v>2486.9299999999998</v>
      </c>
      <c r="O52" s="103">
        <f t="shared" si="5"/>
        <v>2984.32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</row>
    <row r="53" spans="1:167" s="78" customFormat="1" ht="25.5" x14ac:dyDescent="0.2">
      <c r="A53" s="97" t="s">
        <v>1825</v>
      </c>
      <c r="B53" s="97" t="s">
        <v>473</v>
      </c>
      <c r="C53" s="98" t="s">
        <v>1105</v>
      </c>
      <c r="D53" s="99" t="s">
        <v>17</v>
      </c>
      <c r="E53" s="99">
        <v>10</v>
      </c>
      <c r="F53" s="99">
        <v>0.3</v>
      </c>
      <c r="G53" s="100"/>
      <c r="H53" s="101"/>
      <c r="I53" s="123">
        <v>6186.66</v>
      </c>
      <c r="J53" s="102">
        <f t="shared" si="3"/>
        <v>61866.6</v>
      </c>
      <c r="K53" s="101">
        <f>BDI!$G$17</f>
        <v>0.11260000000000001</v>
      </c>
      <c r="L53" s="101"/>
      <c r="M53" s="101"/>
      <c r="N53" s="104">
        <f t="shared" si="4"/>
        <v>6883.28</v>
      </c>
      <c r="O53" s="103">
        <f t="shared" si="5"/>
        <v>20649.84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</row>
    <row r="54" spans="1:167" s="78" customFormat="1" ht="25.5" x14ac:dyDescent="0.2">
      <c r="A54" s="97" t="s">
        <v>1826</v>
      </c>
      <c r="B54" s="97" t="s">
        <v>474</v>
      </c>
      <c r="C54" s="98" t="s">
        <v>1106</v>
      </c>
      <c r="D54" s="99" t="s">
        <v>17</v>
      </c>
      <c r="E54" s="99">
        <v>30</v>
      </c>
      <c r="F54" s="99">
        <v>0.3</v>
      </c>
      <c r="G54" s="100"/>
      <c r="H54" s="101"/>
      <c r="I54" s="123">
        <v>729.43</v>
      </c>
      <c r="J54" s="102">
        <f t="shared" si="3"/>
        <v>21882.9</v>
      </c>
      <c r="K54" s="101">
        <f>BDI!$G$17</f>
        <v>0.11260000000000001</v>
      </c>
      <c r="L54" s="101"/>
      <c r="M54" s="101"/>
      <c r="N54" s="104">
        <f t="shared" si="4"/>
        <v>811.56</v>
      </c>
      <c r="O54" s="103">
        <f t="shared" si="5"/>
        <v>7304.04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</row>
    <row r="55" spans="1:167" s="78" customFormat="1" ht="25.5" x14ac:dyDescent="0.2">
      <c r="A55" s="97" t="s">
        <v>1827</v>
      </c>
      <c r="B55" s="97" t="s">
        <v>475</v>
      </c>
      <c r="C55" s="98" t="s">
        <v>1107</v>
      </c>
      <c r="D55" s="99" t="s">
        <v>17</v>
      </c>
      <c r="E55" s="99">
        <v>30</v>
      </c>
      <c r="F55" s="99">
        <v>0.3</v>
      </c>
      <c r="G55" s="100"/>
      <c r="H55" s="101"/>
      <c r="I55" s="123">
        <v>992.75</v>
      </c>
      <c r="J55" s="102">
        <f t="shared" si="3"/>
        <v>29782.5</v>
      </c>
      <c r="K55" s="101">
        <f>BDI!$G$17</f>
        <v>0.11260000000000001</v>
      </c>
      <c r="L55" s="101"/>
      <c r="M55" s="101"/>
      <c r="N55" s="104">
        <f t="shared" si="4"/>
        <v>1104.53</v>
      </c>
      <c r="O55" s="103">
        <f t="shared" si="5"/>
        <v>9940.77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</row>
    <row r="56" spans="1:167" s="78" customFormat="1" ht="25.5" x14ac:dyDescent="0.2">
      <c r="A56" s="97" t="s">
        <v>1828</v>
      </c>
      <c r="B56" s="97" t="s">
        <v>476</v>
      </c>
      <c r="C56" s="98" t="s">
        <v>1108</v>
      </c>
      <c r="D56" s="99" t="s">
        <v>17</v>
      </c>
      <c r="E56" s="99">
        <v>5</v>
      </c>
      <c r="F56" s="99">
        <v>0.3</v>
      </c>
      <c r="G56" s="100"/>
      <c r="H56" s="101"/>
      <c r="I56" s="123">
        <v>905.09</v>
      </c>
      <c r="J56" s="102">
        <f t="shared" si="3"/>
        <v>4525.45</v>
      </c>
      <c r="K56" s="101">
        <f>BDI!$G$17</f>
        <v>0.11260000000000001</v>
      </c>
      <c r="L56" s="101"/>
      <c r="M56" s="101"/>
      <c r="N56" s="104">
        <f t="shared" si="4"/>
        <v>1007</v>
      </c>
      <c r="O56" s="103">
        <f t="shared" si="5"/>
        <v>1510.5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</row>
    <row r="57" spans="1:167" s="78" customFormat="1" ht="25.5" x14ac:dyDescent="0.2">
      <c r="A57" s="97" t="s">
        <v>1829</v>
      </c>
      <c r="B57" s="97" t="s">
        <v>477</v>
      </c>
      <c r="C57" s="98" t="s">
        <v>1109</v>
      </c>
      <c r="D57" s="99" t="s">
        <v>17</v>
      </c>
      <c r="E57" s="99">
        <v>5</v>
      </c>
      <c r="F57" s="99">
        <v>0.3</v>
      </c>
      <c r="G57" s="100"/>
      <c r="H57" s="101"/>
      <c r="I57" s="123">
        <v>1787.51</v>
      </c>
      <c r="J57" s="102">
        <f t="shared" si="3"/>
        <v>8937.5499999999993</v>
      </c>
      <c r="K57" s="101">
        <f>BDI!$G$17</f>
        <v>0.11260000000000001</v>
      </c>
      <c r="L57" s="101"/>
      <c r="M57" s="101"/>
      <c r="N57" s="104">
        <f t="shared" si="4"/>
        <v>1988.78</v>
      </c>
      <c r="O57" s="103">
        <f t="shared" si="5"/>
        <v>2983.17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</row>
    <row r="58" spans="1:167" s="78" customFormat="1" ht="25.5" x14ac:dyDescent="0.2">
      <c r="A58" s="97" t="s">
        <v>1830</v>
      </c>
      <c r="B58" s="97" t="s">
        <v>478</v>
      </c>
      <c r="C58" s="98" t="s">
        <v>1110</v>
      </c>
      <c r="D58" s="99" t="s">
        <v>17</v>
      </c>
      <c r="E58" s="99">
        <v>5</v>
      </c>
      <c r="F58" s="99">
        <v>0.3</v>
      </c>
      <c r="G58" s="100"/>
      <c r="H58" s="101"/>
      <c r="I58" s="123">
        <v>2158.09</v>
      </c>
      <c r="J58" s="102">
        <f t="shared" si="3"/>
        <v>10790.45</v>
      </c>
      <c r="K58" s="101">
        <f>BDI!$G$17</f>
        <v>0.11260000000000001</v>
      </c>
      <c r="L58" s="101"/>
      <c r="M58" s="101"/>
      <c r="N58" s="104">
        <f t="shared" si="4"/>
        <v>2401.09</v>
      </c>
      <c r="O58" s="103">
        <f t="shared" si="5"/>
        <v>3601.64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</row>
    <row r="59" spans="1:167" s="78" customFormat="1" x14ac:dyDescent="0.2">
      <c r="A59" s="97" t="s">
        <v>1831</v>
      </c>
      <c r="B59" s="97" t="s">
        <v>479</v>
      </c>
      <c r="C59" s="98" t="s">
        <v>1111</v>
      </c>
      <c r="D59" s="99" t="s">
        <v>17</v>
      </c>
      <c r="E59" s="99">
        <v>10</v>
      </c>
      <c r="F59" s="99">
        <v>0.3</v>
      </c>
      <c r="G59" s="100"/>
      <c r="H59" s="101"/>
      <c r="I59" s="123">
        <v>1440.01</v>
      </c>
      <c r="J59" s="102">
        <f t="shared" si="3"/>
        <v>14400.1</v>
      </c>
      <c r="K59" s="101">
        <f>BDI!$G$17</f>
        <v>0.11260000000000001</v>
      </c>
      <c r="L59" s="101"/>
      <c r="M59" s="101"/>
      <c r="N59" s="104">
        <f t="shared" si="4"/>
        <v>1602.16</v>
      </c>
      <c r="O59" s="103">
        <f t="shared" si="5"/>
        <v>4806.4799999999996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</row>
    <row r="60" spans="1:167" s="78" customFormat="1" ht="25.5" x14ac:dyDescent="0.2">
      <c r="A60" s="97" t="s">
        <v>1832</v>
      </c>
      <c r="B60" s="97" t="s">
        <v>480</v>
      </c>
      <c r="C60" s="98" t="s">
        <v>1112</v>
      </c>
      <c r="D60" s="99" t="s">
        <v>17</v>
      </c>
      <c r="E60" s="99">
        <v>15</v>
      </c>
      <c r="F60" s="99">
        <v>0.3</v>
      </c>
      <c r="G60" s="100"/>
      <c r="H60" s="101"/>
      <c r="I60" s="123">
        <v>1525.04</v>
      </c>
      <c r="J60" s="102">
        <f t="shared" si="3"/>
        <v>22875.599999999999</v>
      </c>
      <c r="K60" s="101">
        <f>BDI!$G$17</f>
        <v>0.11260000000000001</v>
      </c>
      <c r="L60" s="101"/>
      <c r="M60" s="101"/>
      <c r="N60" s="104">
        <f t="shared" si="4"/>
        <v>1696.76</v>
      </c>
      <c r="O60" s="103">
        <f t="shared" si="5"/>
        <v>7635.42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</row>
    <row r="61" spans="1:167" s="78" customFormat="1" ht="25.5" x14ac:dyDescent="0.2">
      <c r="A61" s="97" t="s">
        <v>1833</v>
      </c>
      <c r="B61" s="97" t="s">
        <v>481</v>
      </c>
      <c r="C61" s="98" t="s">
        <v>1113</v>
      </c>
      <c r="D61" s="99" t="s">
        <v>17</v>
      </c>
      <c r="E61" s="99">
        <v>15</v>
      </c>
      <c r="F61" s="99">
        <v>0.3</v>
      </c>
      <c r="G61" s="100"/>
      <c r="H61" s="101"/>
      <c r="I61" s="123">
        <v>2148.87</v>
      </c>
      <c r="J61" s="102">
        <f t="shared" si="3"/>
        <v>32233.05</v>
      </c>
      <c r="K61" s="101">
        <f>BDI!$G$17</f>
        <v>0.11260000000000001</v>
      </c>
      <c r="L61" s="101"/>
      <c r="M61" s="101"/>
      <c r="N61" s="104">
        <f t="shared" si="4"/>
        <v>2390.83</v>
      </c>
      <c r="O61" s="103">
        <f t="shared" si="5"/>
        <v>10758.74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</row>
    <row r="62" spans="1:167" s="78" customFormat="1" ht="25.5" x14ac:dyDescent="0.2">
      <c r="A62" s="97" t="s">
        <v>1834</v>
      </c>
      <c r="B62" s="97" t="s">
        <v>482</v>
      </c>
      <c r="C62" s="98" t="s">
        <v>1114</v>
      </c>
      <c r="D62" s="99" t="s">
        <v>17</v>
      </c>
      <c r="E62" s="99">
        <v>10</v>
      </c>
      <c r="F62" s="99">
        <v>0.3</v>
      </c>
      <c r="G62" s="100"/>
      <c r="H62" s="101"/>
      <c r="I62" s="123">
        <v>3819.81</v>
      </c>
      <c r="J62" s="102">
        <f t="shared" si="3"/>
        <v>38198.1</v>
      </c>
      <c r="K62" s="101">
        <f>BDI!$G$17</f>
        <v>0.11260000000000001</v>
      </c>
      <c r="L62" s="101"/>
      <c r="M62" s="101"/>
      <c r="N62" s="104">
        <f t="shared" si="4"/>
        <v>4249.92</v>
      </c>
      <c r="O62" s="103">
        <f t="shared" si="5"/>
        <v>12749.76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</row>
    <row r="63" spans="1:167" s="78" customFormat="1" ht="25.5" x14ac:dyDescent="0.2">
      <c r="A63" s="97" t="s">
        <v>1835</v>
      </c>
      <c r="B63" s="97" t="s">
        <v>483</v>
      </c>
      <c r="C63" s="98" t="s">
        <v>1115</v>
      </c>
      <c r="D63" s="99" t="s">
        <v>17</v>
      </c>
      <c r="E63" s="99">
        <v>6</v>
      </c>
      <c r="F63" s="99">
        <v>0.3</v>
      </c>
      <c r="G63" s="100"/>
      <c r="H63" s="101"/>
      <c r="I63" s="123">
        <v>12045.84</v>
      </c>
      <c r="J63" s="102">
        <f t="shared" si="3"/>
        <v>72275.039999999994</v>
      </c>
      <c r="K63" s="101">
        <f>BDI!$G$17</f>
        <v>0.11260000000000001</v>
      </c>
      <c r="L63" s="101"/>
      <c r="M63" s="101"/>
      <c r="N63" s="104">
        <f t="shared" si="4"/>
        <v>13402.2</v>
      </c>
      <c r="O63" s="103">
        <f t="shared" si="5"/>
        <v>24123.96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</row>
    <row r="64" spans="1:167" s="78" customFormat="1" ht="25.5" x14ac:dyDescent="0.2">
      <c r="A64" s="97" t="s">
        <v>1836</v>
      </c>
      <c r="B64" s="97" t="s">
        <v>484</v>
      </c>
      <c r="C64" s="98" t="s">
        <v>1116</v>
      </c>
      <c r="D64" s="99" t="s">
        <v>17</v>
      </c>
      <c r="E64" s="99">
        <v>2</v>
      </c>
      <c r="F64" s="99">
        <v>0.3</v>
      </c>
      <c r="G64" s="100"/>
      <c r="H64" s="101"/>
      <c r="I64" s="123">
        <v>13260.33</v>
      </c>
      <c r="J64" s="102">
        <f t="shared" si="3"/>
        <v>26520.66</v>
      </c>
      <c r="K64" s="101">
        <f>BDI!$G$17</f>
        <v>0.11260000000000001</v>
      </c>
      <c r="L64" s="101"/>
      <c r="M64" s="101"/>
      <c r="N64" s="104">
        <f t="shared" si="4"/>
        <v>14753.44</v>
      </c>
      <c r="O64" s="103">
        <f t="shared" si="5"/>
        <v>8852.06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</row>
    <row r="65" spans="1:167" s="78" customFormat="1" ht="25.5" x14ac:dyDescent="0.2">
      <c r="A65" s="97" t="s">
        <v>1837</v>
      </c>
      <c r="B65" s="97" t="s">
        <v>485</v>
      </c>
      <c r="C65" s="98" t="s">
        <v>1117</v>
      </c>
      <c r="D65" s="99" t="s">
        <v>17</v>
      </c>
      <c r="E65" s="99">
        <v>2</v>
      </c>
      <c r="F65" s="99">
        <v>0.3</v>
      </c>
      <c r="G65" s="100"/>
      <c r="H65" s="101"/>
      <c r="I65" s="123">
        <v>15000</v>
      </c>
      <c r="J65" s="102">
        <f t="shared" si="3"/>
        <v>30000</v>
      </c>
      <c r="K65" s="101">
        <f>BDI!$G$17</f>
        <v>0.11260000000000001</v>
      </c>
      <c r="L65" s="101"/>
      <c r="M65" s="101"/>
      <c r="N65" s="104">
        <f t="shared" si="4"/>
        <v>16689</v>
      </c>
      <c r="O65" s="103">
        <f t="shared" si="5"/>
        <v>10013.4</v>
      </c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</row>
    <row r="66" spans="1:167" s="78" customFormat="1" ht="25.5" x14ac:dyDescent="0.2">
      <c r="A66" s="97" t="s">
        <v>1838</v>
      </c>
      <c r="B66" s="97" t="s">
        <v>486</v>
      </c>
      <c r="C66" s="98" t="s">
        <v>1118</v>
      </c>
      <c r="D66" s="99" t="s">
        <v>17</v>
      </c>
      <c r="E66" s="99">
        <v>3</v>
      </c>
      <c r="F66" s="99">
        <v>0.3</v>
      </c>
      <c r="G66" s="100"/>
      <c r="H66" s="101"/>
      <c r="I66" s="123">
        <v>12843.49</v>
      </c>
      <c r="J66" s="102">
        <f t="shared" si="3"/>
        <v>38530.47</v>
      </c>
      <c r="K66" s="101">
        <f>BDI!$G$17</f>
        <v>0.11260000000000001</v>
      </c>
      <c r="L66" s="101"/>
      <c r="M66" s="101"/>
      <c r="N66" s="104">
        <f t="shared" si="4"/>
        <v>14289.67</v>
      </c>
      <c r="O66" s="103">
        <f t="shared" si="5"/>
        <v>12860.7</v>
      </c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</row>
    <row r="67" spans="1:167" s="78" customFormat="1" ht="25.5" x14ac:dyDescent="0.2">
      <c r="A67" s="97" t="s">
        <v>1839</v>
      </c>
      <c r="B67" s="97" t="s">
        <v>487</v>
      </c>
      <c r="C67" s="98" t="s">
        <v>1119</v>
      </c>
      <c r="D67" s="99" t="s">
        <v>17</v>
      </c>
      <c r="E67" s="99">
        <v>3</v>
      </c>
      <c r="F67" s="99">
        <v>0.3</v>
      </c>
      <c r="G67" s="100"/>
      <c r="H67" s="101"/>
      <c r="I67" s="123">
        <v>13768.46</v>
      </c>
      <c r="J67" s="102">
        <f t="shared" si="3"/>
        <v>41305.379999999997</v>
      </c>
      <c r="K67" s="101">
        <f>BDI!$G$17</f>
        <v>0.11260000000000001</v>
      </c>
      <c r="L67" s="101"/>
      <c r="M67" s="101"/>
      <c r="N67" s="104">
        <f t="shared" si="4"/>
        <v>15318.79</v>
      </c>
      <c r="O67" s="103">
        <f t="shared" si="5"/>
        <v>13786.91</v>
      </c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</row>
    <row r="68" spans="1:167" s="78" customFormat="1" ht="25.5" x14ac:dyDescent="0.2">
      <c r="A68" s="97" t="s">
        <v>1840</v>
      </c>
      <c r="B68" s="97" t="s">
        <v>488</v>
      </c>
      <c r="C68" s="98" t="s">
        <v>1120</v>
      </c>
      <c r="D68" s="99" t="s">
        <v>17</v>
      </c>
      <c r="E68" s="99">
        <v>10</v>
      </c>
      <c r="F68" s="99">
        <v>0.3</v>
      </c>
      <c r="G68" s="100"/>
      <c r="H68" s="101"/>
      <c r="I68" s="123">
        <v>11464.02</v>
      </c>
      <c r="J68" s="102">
        <f t="shared" si="3"/>
        <v>114640.2</v>
      </c>
      <c r="K68" s="101">
        <f>BDI!$G$17</f>
        <v>0.11260000000000001</v>
      </c>
      <c r="L68" s="101"/>
      <c r="M68" s="101"/>
      <c r="N68" s="104">
        <f t="shared" si="4"/>
        <v>12754.87</v>
      </c>
      <c r="O68" s="103">
        <f t="shared" si="5"/>
        <v>38264.61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</row>
    <row r="69" spans="1:167" s="78" customFormat="1" ht="25.5" x14ac:dyDescent="0.2">
      <c r="A69" s="97" t="s">
        <v>1841</v>
      </c>
      <c r="B69" s="97" t="s">
        <v>489</v>
      </c>
      <c r="C69" s="98" t="s">
        <v>1121</v>
      </c>
      <c r="D69" s="99" t="s">
        <v>17</v>
      </c>
      <c r="E69" s="99">
        <v>2</v>
      </c>
      <c r="F69" s="99">
        <v>0.3</v>
      </c>
      <c r="G69" s="100"/>
      <c r="H69" s="101"/>
      <c r="I69" s="123">
        <v>2177.88</v>
      </c>
      <c r="J69" s="102">
        <f t="shared" si="3"/>
        <v>4355.76</v>
      </c>
      <c r="K69" s="101">
        <f>BDI!$G$17</f>
        <v>0.11260000000000001</v>
      </c>
      <c r="L69" s="101"/>
      <c r="M69" s="101"/>
      <c r="N69" s="104">
        <f t="shared" si="4"/>
        <v>2423.11</v>
      </c>
      <c r="O69" s="103">
        <f t="shared" si="5"/>
        <v>1453.87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</row>
    <row r="70" spans="1:167" s="78" customFormat="1" ht="25.5" x14ac:dyDescent="0.2">
      <c r="A70" s="97" t="s">
        <v>1842</v>
      </c>
      <c r="B70" s="97" t="s">
        <v>490</v>
      </c>
      <c r="C70" s="98" t="s">
        <v>1122</v>
      </c>
      <c r="D70" s="99" t="s">
        <v>17</v>
      </c>
      <c r="E70" s="99">
        <v>1</v>
      </c>
      <c r="F70" s="99">
        <v>0.3</v>
      </c>
      <c r="G70" s="100"/>
      <c r="H70" s="101"/>
      <c r="I70" s="123">
        <v>24663.65</v>
      </c>
      <c r="J70" s="102">
        <f t="shared" si="3"/>
        <v>24663.65</v>
      </c>
      <c r="K70" s="101">
        <f>BDI!$G$17</f>
        <v>0.11260000000000001</v>
      </c>
      <c r="L70" s="101"/>
      <c r="M70" s="101"/>
      <c r="N70" s="104">
        <f t="shared" si="4"/>
        <v>27440.78</v>
      </c>
      <c r="O70" s="103">
        <f t="shared" si="5"/>
        <v>8232.23</v>
      </c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</row>
    <row r="71" spans="1:167" s="78" customFormat="1" ht="25.5" x14ac:dyDescent="0.2">
      <c r="A71" s="97" t="s">
        <v>1843</v>
      </c>
      <c r="B71" s="97" t="s">
        <v>491</v>
      </c>
      <c r="C71" s="98" t="s">
        <v>1619</v>
      </c>
      <c r="D71" s="99" t="s">
        <v>17</v>
      </c>
      <c r="E71" s="99">
        <v>1</v>
      </c>
      <c r="F71" s="99">
        <v>0.3</v>
      </c>
      <c r="G71" s="100"/>
      <c r="H71" s="101"/>
      <c r="I71" s="123">
        <v>2951.36</v>
      </c>
      <c r="J71" s="102">
        <f t="shared" si="3"/>
        <v>2951.36</v>
      </c>
      <c r="K71" s="101">
        <f>BDI!$G$17</f>
        <v>0.11260000000000001</v>
      </c>
      <c r="L71" s="101"/>
      <c r="M71" s="101"/>
      <c r="N71" s="104">
        <f t="shared" si="4"/>
        <v>3283.68</v>
      </c>
      <c r="O71" s="103">
        <f t="shared" si="5"/>
        <v>985.1</v>
      </c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</row>
    <row r="72" spans="1:167" s="78" customFormat="1" ht="25.5" x14ac:dyDescent="0.2">
      <c r="A72" s="97" t="s">
        <v>1844</v>
      </c>
      <c r="B72" s="97" t="s">
        <v>492</v>
      </c>
      <c r="C72" s="98" t="s">
        <v>1123</v>
      </c>
      <c r="D72" s="99" t="s">
        <v>17</v>
      </c>
      <c r="E72" s="99">
        <v>4</v>
      </c>
      <c r="F72" s="99">
        <v>0.3</v>
      </c>
      <c r="G72" s="100"/>
      <c r="H72" s="101"/>
      <c r="I72" s="123">
        <v>5378.54</v>
      </c>
      <c r="J72" s="102">
        <f t="shared" si="3"/>
        <v>21514.16</v>
      </c>
      <c r="K72" s="101">
        <f>BDI!$G$17</f>
        <v>0.11260000000000001</v>
      </c>
      <c r="L72" s="101"/>
      <c r="M72" s="101"/>
      <c r="N72" s="104">
        <f t="shared" si="4"/>
        <v>5984.16</v>
      </c>
      <c r="O72" s="103">
        <f t="shared" si="5"/>
        <v>7180.99</v>
      </c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</row>
    <row r="73" spans="1:167" s="78" customFormat="1" ht="25.5" x14ac:dyDescent="0.2">
      <c r="A73" s="97" t="s">
        <v>1845</v>
      </c>
      <c r="B73" s="97" t="s">
        <v>493</v>
      </c>
      <c r="C73" s="98" t="s">
        <v>1124</v>
      </c>
      <c r="D73" s="99" t="s">
        <v>17</v>
      </c>
      <c r="E73" s="99">
        <v>1</v>
      </c>
      <c r="F73" s="99">
        <v>0.3</v>
      </c>
      <c r="G73" s="100"/>
      <c r="H73" s="101"/>
      <c r="I73" s="123">
        <v>6262.99</v>
      </c>
      <c r="J73" s="102">
        <f t="shared" si="3"/>
        <v>6262.99</v>
      </c>
      <c r="K73" s="101">
        <f>BDI!$G$17</f>
        <v>0.11260000000000001</v>
      </c>
      <c r="L73" s="101"/>
      <c r="M73" s="101"/>
      <c r="N73" s="104">
        <f t="shared" si="4"/>
        <v>6968.2</v>
      </c>
      <c r="O73" s="103">
        <f t="shared" si="5"/>
        <v>2090.46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</row>
    <row r="74" spans="1:167" s="78" customFormat="1" x14ac:dyDescent="0.2">
      <c r="A74" s="97" t="s">
        <v>1846</v>
      </c>
      <c r="B74" s="97" t="s">
        <v>494</v>
      </c>
      <c r="C74" s="98" t="s">
        <v>1125</v>
      </c>
      <c r="D74" s="99" t="s">
        <v>17</v>
      </c>
      <c r="E74" s="99">
        <v>18</v>
      </c>
      <c r="F74" s="99">
        <v>0.3</v>
      </c>
      <c r="G74" s="100"/>
      <c r="H74" s="101"/>
      <c r="I74" s="123">
        <v>1668.16</v>
      </c>
      <c r="J74" s="102">
        <f t="shared" si="3"/>
        <v>30026.880000000001</v>
      </c>
      <c r="K74" s="101">
        <f>BDI!$G$17</f>
        <v>0.11260000000000001</v>
      </c>
      <c r="L74" s="101"/>
      <c r="M74" s="101"/>
      <c r="N74" s="104">
        <f t="shared" si="4"/>
        <v>1855.99</v>
      </c>
      <c r="O74" s="103">
        <f t="shared" si="5"/>
        <v>10022.35</v>
      </c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</row>
    <row r="75" spans="1:167" s="78" customFormat="1" ht="25.5" x14ac:dyDescent="0.2">
      <c r="A75" s="97" t="s">
        <v>1847</v>
      </c>
      <c r="B75" s="97" t="s">
        <v>495</v>
      </c>
      <c r="C75" s="98" t="s">
        <v>1126</v>
      </c>
      <c r="D75" s="99" t="s">
        <v>17</v>
      </c>
      <c r="E75" s="99">
        <v>6</v>
      </c>
      <c r="F75" s="99">
        <v>0.3</v>
      </c>
      <c r="G75" s="100"/>
      <c r="H75" s="101"/>
      <c r="I75" s="123">
        <v>2110.58</v>
      </c>
      <c r="J75" s="102">
        <f t="shared" si="3"/>
        <v>12663.48</v>
      </c>
      <c r="K75" s="101">
        <f>BDI!$G$17</f>
        <v>0.11260000000000001</v>
      </c>
      <c r="L75" s="101"/>
      <c r="M75" s="101"/>
      <c r="N75" s="104">
        <f t="shared" si="4"/>
        <v>2348.23</v>
      </c>
      <c r="O75" s="103">
        <f t="shared" si="5"/>
        <v>4226.8100000000004</v>
      </c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</row>
    <row r="76" spans="1:167" s="78" customFormat="1" ht="25.5" x14ac:dyDescent="0.2">
      <c r="A76" s="97" t="s">
        <v>1848</v>
      </c>
      <c r="B76" s="97" t="s">
        <v>496</v>
      </c>
      <c r="C76" s="98" t="s">
        <v>1127</v>
      </c>
      <c r="D76" s="99" t="s">
        <v>17</v>
      </c>
      <c r="E76" s="99">
        <v>2</v>
      </c>
      <c r="F76" s="99">
        <v>0.3</v>
      </c>
      <c r="G76" s="100"/>
      <c r="H76" s="101"/>
      <c r="I76" s="123">
        <v>3718.67</v>
      </c>
      <c r="J76" s="102">
        <f t="shared" si="3"/>
        <v>7437.34</v>
      </c>
      <c r="K76" s="101">
        <f>BDI!$G$17</f>
        <v>0.11260000000000001</v>
      </c>
      <c r="L76" s="101"/>
      <c r="M76" s="101"/>
      <c r="N76" s="104">
        <f t="shared" si="4"/>
        <v>4137.3900000000003</v>
      </c>
      <c r="O76" s="103">
        <f t="shared" si="5"/>
        <v>2482.4299999999998</v>
      </c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</row>
    <row r="77" spans="1:167" s="78" customFormat="1" ht="25.5" x14ac:dyDescent="0.2">
      <c r="A77" s="97" t="s">
        <v>1849</v>
      </c>
      <c r="B77" s="97" t="s">
        <v>497</v>
      </c>
      <c r="C77" s="98" t="s">
        <v>1128</v>
      </c>
      <c r="D77" s="99" t="s">
        <v>17</v>
      </c>
      <c r="E77" s="99">
        <v>2</v>
      </c>
      <c r="F77" s="99">
        <v>0.3</v>
      </c>
      <c r="G77" s="100"/>
      <c r="H77" s="101"/>
      <c r="I77" s="123">
        <v>13794.04</v>
      </c>
      <c r="J77" s="102">
        <f t="shared" si="3"/>
        <v>27588.080000000002</v>
      </c>
      <c r="K77" s="101">
        <f>BDI!$G$17</f>
        <v>0.11260000000000001</v>
      </c>
      <c r="L77" s="101"/>
      <c r="M77" s="101"/>
      <c r="N77" s="104">
        <f t="shared" si="4"/>
        <v>15347.25</v>
      </c>
      <c r="O77" s="103">
        <f t="shared" si="5"/>
        <v>9208.35</v>
      </c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</row>
    <row r="78" spans="1:167" s="78" customFormat="1" ht="25.5" x14ac:dyDescent="0.2">
      <c r="A78" s="97" t="s">
        <v>1850</v>
      </c>
      <c r="B78" s="97" t="s">
        <v>498</v>
      </c>
      <c r="C78" s="98" t="s">
        <v>1129</v>
      </c>
      <c r="D78" s="99" t="s">
        <v>17</v>
      </c>
      <c r="E78" s="99">
        <v>3</v>
      </c>
      <c r="F78" s="99">
        <v>0.3</v>
      </c>
      <c r="G78" s="100"/>
      <c r="H78" s="101"/>
      <c r="I78" s="123">
        <v>6114.77</v>
      </c>
      <c r="J78" s="102">
        <f t="shared" si="3"/>
        <v>18344.310000000001</v>
      </c>
      <c r="K78" s="101">
        <f>BDI!$G$17</f>
        <v>0.11260000000000001</v>
      </c>
      <c r="L78" s="101"/>
      <c r="M78" s="101"/>
      <c r="N78" s="104">
        <f t="shared" si="4"/>
        <v>6803.29</v>
      </c>
      <c r="O78" s="103">
        <f t="shared" si="5"/>
        <v>6122.96</v>
      </c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</row>
    <row r="79" spans="1:167" s="78" customFormat="1" ht="25.5" x14ac:dyDescent="0.2">
      <c r="A79" s="97" t="s">
        <v>1851</v>
      </c>
      <c r="B79" s="97" t="s">
        <v>499</v>
      </c>
      <c r="C79" s="98" t="s">
        <v>1130</v>
      </c>
      <c r="D79" s="99" t="s">
        <v>17</v>
      </c>
      <c r="E79" s="99">
        <v>2</v>
      </c>
      <c r="F79" s="99">
        <v>0.3</v>
      </c>
      <c r="G79" s="100"/>
      <c r="H79" s="101"/>
      <c r="I79" s="123">
        <v>53409.62</v>
      </c>
      <c r="J79" s="102">
        <f t="shared" si="3"/>
        <v>106819.24</v>
      </c>
      <c r="K79" s="101">
        <f>BDI!$G$17</f>
        <v>0.11260000000000001</v>
      </c>
      <c r="L79" s="101"/>
      <c r="M79" s="101"/>
      <c r="N79" s="104">
        <f t="shared" si="4"/>
        <v>59423.54</v>
      </c>
      <c r="O79" s="103">
        <f t="shared" si="5"/>
        <v>35654.120000000003</v>
      </c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</row>
    <row r="80" spans="1:167" s="78" customFormat="1" ht="25.5" x14ac:dyDescent="0.2">
      <c r="A80" s="97" t="s">
        <v>1852</v>
      </c>
      <c r="B80" s="97" t="s">
        <v>500</v>
      </c>
      <c r="C80" s="98" t="s">
        <v>1131</v>
      </c>
      <c r="D80" s="99" t="s">
        <v>17</v>
      </c>
      <c r="E80" s="99">
        <v>2</v>
      </c>
      <c r="F80" s="99">
        <v>0.3</v>
      </c>
      <c r="G80" s="100"/>
      <c r="H80" s="101"/>
      <c r="I80" s="123">
        <v>65488.39</v>
      </c>
      <c r="J80" s="102">
        <f t="shared" si="3"/>
        <v>130976.78</v>
      </c>
      <c r="K80" s="101">
        <f>BDI!$G$17</f>
        <v>0.11260000000000001</v>
      </c>
      <c r="L80" s="101"/>
      <c r="M80" s="101"/>
      <c r="N80" s="104">
        <f t="shared" si="4"/>
        <v>72862.38</v>
      </c>
      <c r="O80" s="103">
        <f t="shared" si="5"/>
        <v>43717.43</v>
      </c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</row>
    <row r="81" spans="1:167" s="78" customFormat="1" ht="25.5" x14ac:dyDescent="0.2">
      <c r="A81" s="97" t="s">
        <v>1853</v>
      </c>
      <c r="B81" s="97" t="s">
        <v>501</v>
      </c>
      <c r="C81" s="98" t="s">
        <v>1132</v>
      </c>
      <c r="D81" s="99" t="s">
        <v>17</v>
      </c>
      <c r="E81" s="99">
        <v>2</v>
      </c>
      <c r="F81" s="99">
        <v>0.3</v>
      </c>
      <c r="G81" s="100"/>
      <c r="H81" s="101"/>
      <c r="I81" s="123">
        <v>25585.9</v>
      </c>
      <c r="J81" s="102">
        <f t="shared" si="3"/>
        <v>51171.8</v>
      </c>
      <c r="K81" s="101">
        <f>BDI!$G$17</f>
        <v>0.11260000000000001</v>
      </c>
      <c r="L81" s="101"/>
      <c r="M81" s="101"/>
      <c r="N81" s="104">
        <f t="shared" si="4"/>
        <v>28466.87</v>
      </c>
      <c r="O81" s="103">
        <f t="shared" si="5"/>
        <v>17080.12</v>
      </c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</row>
    <row r="82" spans="1:167" s="78" customFormat="1" x14ac:dyDescent="0.2">
      <c r="A82" s="97" t="s">
        <v>1854</v>
      </c>
      <c r="B82" s="97" t="s">
        <v>502</v>
      </c>
      <c r="C82" s="98" t="s">
        <v>1133</v>
      </c>
      <c r="D82" s="99" t="s">
        <v>17</v>
      </c>
      <c r="E82" s="99">
        <v>180</v>
      </c>
      <c r="F82" s="99">
        <v>0.3</v>
      </c>
      <c r="G82" s="100"/>
      <c r="H82" s="101"/>
      <c r="I82" s="123">
        <v>165.47</v>
      </c>
      <c r="J82" s="102">
        <f t="shared" si="3"/>
        <v>29784.6</v>
      </c>
      <c r="K82" s="101">
        <f>BDI!$G$17</f>
        <v>0.11260000000000001</v>
      </c>
      <c r="L82" s="101"/>
      <c r="M82" s="101"/>
      <c r="N82" s="104">
        <f t="shared" si="4"/>
        <v>184.1</v>
      </c>
      <c r="O82" s="103">
        <f t="shared" si="5"/>
        <v>9941.4</v>
      </c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</row>
    <row r="83" spans="1:167" s="78" customFormat="1" x14ac:dyDescent="0.2">
      <c r="A83" s="97" t="s">
        <v>1855</v>
      </c>
      <c r="B83" s="97" t="s">
        <v>503</v>
      </c>
      <c r="C83" s="98" t="s">
        <v>1134</v>
      </c>
      <c r="D83" s="99" t="s">
        <v>17</v>
      </c>
      <c r="E83" s="99">
        <v>5</v>
      </c>
      <c r="F83" s="99">
        <v>0.3</v>
      </c>
      <c r="G83" s="100"/>
      <c r="H83" s="101"/>
      <c r="I83" s="123">
        <v>362.88</v>
      </c>
      <c r="J83" s="102">
        <f t="shared" si="3"/>
        <v>1814.4</v>
      </c>
      <c r="K83" s="101">
        <f>BDI!$G$17</f>
        <v>0.11260000000000001</v>
      </c>
      <c r="L83" s="101"/>
      <c r="M83" s="101"/>
      <c r="N83" s="104">
        <f t="shared" si="4"/>
        <v>403.74</v>
      </c>
      <c r="O83" s="103">
        <f t="shared" si="5"/>
        <v>605.61</v>
      </c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</row>
    <row r="84" spans="1:167" s="78" customFormat="1" x14ac:dyDescent="0.2">
      <c r="A84" s="97" t="s">
        <v>1856</v>
      </c>
      <c r="B84" s="97" t="s">
        <v>504</v>
      </c>
      <c r="C84" s="98" t="s">
        <v>1135</v>
      </c>
      <c r="D84" s="99" t="s">
        <v>17</v>
      </c>
      <c r="E84" s="99">
        <v>24</v>
      </c>
      <c r="F84" s="99">
        <v>0.3</v>
      </c>
      <c r="G84" s="100"/>
      <c r="H84" s="101"/>
      <c r="I84" s="123">
        <v>876.02</v>
      </c>
      <c r="J84" s="102">
        <f t="shared" si="3"/>
        <v>21024.48</v>
      </c>
      <c r="K84" s="101">
        <f>BDI!$G$17</f>
        <v>0.11260000000000001</v>
      </c>
      <c r="L84" s="101"/>
      <c r="M84" s="101"/>
      <c r="N84" s="104">
        <f t="shared" si="4"/>
        <v>974.66</v>
      </c>
      <c r="O84" s="103">
        <f t="shared" si="5"/>
        <v>7017.55</v>
      </c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</row>
    <row r="85" spans="1:167" s="78" customFormat="1" x14ac:dyDescent="0.2">
      <c r="A85" s="97" t="s">
        <v>1857</v>
      </c>
      <c r="B85" s="97" t="s">
        <v>505</v>
      </c>
      <c r="C85" s="98" t="s">
        <v>1136</v>
      </c>
      <c r="D85" s="99" t="s">
        <v>17</v>
      </c>
      <c r="E85" s="99">
        <v>15</v>
      </c>
      <c r="F85" s="99">
        <v>0.3</v>
      </c>
      <c r="G85" s="100"/>
      <c r="H85" s="101"/>
      <c r="I85" s="123">
        <v>1105.02</v>
      </c>
      <c r="J85" s="102">
        <f t="shared" si="3"/>
        <v>16575.3</v>
      </c>
      <c r="K85" s="101">
        <f>BDI!$G$17</f>
        <v>0.11260000000000001</v>
      </c>
      <c r="L85" s="101"/>
      <c r="M85" s="101"/>
      <c r="N85" s="104">
        <f t="shared" si="4"/>
        <v>1229.45</v>
      </c>
      <c r="O85" s="103">
        <f t="shared" si="5"/>
        <v>5532.53</v>
      </c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</row>
    <row r="86" spans="1:167" s="78" customFormat="1" x14ac:dyDescent="0.2">
      <c r="A86" s="97" t="s">
        <v>1858</v>
      </c>
      <c r="B86" s="97" t="s">
        <v>506</v>
      </c>
      <c r="C86" s="98" t="s">
        <v>1137</v>
      </c>
      <c r="D86" s="99" t="s">
        <v>17</v>
      </c>
      <c r="E86" s="99">
        <v>2</v>
      </c>
      <c r="F86" s="99">
        <v>0.3</v>
      </c>
      <c r="G86" s="100"/>
      <c r="H86" s="101"/>
      <c r="I86" s="123">
        <v>1121.24</v>
      </c>
      <c r="J86" s="102">
        <f t="shared" si="3"/>
        <v>2242.48</v>
      </c>
      <c r="K86" s="101">
        <f>BDI!$G$17</f>
        <v>0.11260000000000001</v>
      </c>
      <c r="L86" s="101"/>
      <c r="M86" s="101"/>
      <c r="N86" s="104">
        <f t="shared" si="4"/>
        <v>1247.49</v>
      </c>
      <c r="O86" s="103">
        <f t="shared" si="5"/>
        <v>748.49</v>
      </c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</row>
    <row r="87" spans="1:167" s="78" customFormat="1" x14ac:dyDescent="0.2">
      <c r="A87" s="97" t="s">
        <v>1859</v>
      </c>
      <c r="B87" s="97" t="s">
        <v>507</v>
      </c>
      <c r="C87" s="98" t="s">
        <v>1138</v>
      </c>
      <c r="D87" s="99" t="s">
        <v>17</v>
      </c>
      <c r="E87" s="99">
        <v>2</v>
      </c>
      <c r="F87" s="99">
        <v>0.3</v>
      </c>
      <c r="G87" s="100"/>
      <c r="H87" s="101"/>
      <c r="I87" s="123">
        <v>474.43</v>
      </c>
      <c r="J87" s="102">
        <f t="shared" si="3"/>
        <v>948.86</v>
      </c>
      <c r="K87" s="101">
        <f>BDI!$G$17</f>
        <v>0.11260000000000001</v>
      </c>
      <c r="L87" s="101"/>
      <c r="M87" s="101"/>
      <c r="N87" s="104">
        <f t="shared" si="4"/>
        <v>527.85</v>
      </c>
      <c r="O87" s="103">
        <f t="shared" si="5"/>
        <v>316.70999999999998</v>
      </c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</row>
    <row r="88" spans="1:167" s="78" customFormat="1" x14ac:dyDescent="0.2">
      <c r="A88" s="97" t="s">
        <v>1860</v>
      </c>
      <c r="B88" s="97" t="s">
        <v>508</v>
      </c>
      <c r="C88" s="98" t="s">
        <v>1139</v>
      </c>
      <c r="D88" s="99" t="s">
        <v>17</v>
      </c>
      <c r="E88" s="99">
        <v>30</v>
      </c>
      <c r="F88" s="99">
        <v>0.3</v>
      </c>
      <c r="G88" s="100"/>
      <c r="H88" s="101"/>
      <c r="I88" s="123">
        <v>101.61</v>
      </c>
      <c r="J88" s="102">
        <f t="shared" si="3"/>
        <v>3048.3</v>
      </c>
      <c r="K88" s="101">
        <f>BDI!$G$17</f>
        <v>0.11260000000000001</v>
      </c>
      <c r="L88" s="101"/>
      <c r="M88" s="101"/>
      <c r="N88" s="104">
        <f t="shared" si="4"/>
        <v>113.05</v>
      </c>
      <c r="O88" s="103">
        <f t="shared" si="5"/>
        <v>1017.45</v>
      </c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</row>
    <row r="89" spans="1:167" s="78" customFormat="1" x14ac:dyDescent="0.2">
      <c r="A89" s="97" t="s">
        <v>1861</v>
      </c>
      <c r="B89" s="97" t="s">
        <v>509</v>
      </c>
      <c r="C89" s="98" t="s">
        <v>1140</v>
      </c>
      <c r="D89" s="99" t="s">
        <v>17</v>
      </c>
      <c r="E89" s="99">
        <v>30</v>
      </c>
      <c r="F89" s="99">
        <v>0.3</v>
      </c>
      <c r="G89" s="100"/>
      <c r="H89" s="101"/>
      <c r="I89" s="123">
        <v>131.13</v>
      </c>
      <c r="J89" s="102">
        <f t="shared" si="3"/>
        <v>3933.9</v>
      </c>
      <c r="K89" s="101">
        <f>BDI!$G$17</f>
        <v>0.11260000000000001</v>
      </c>
      <c r="L89" s="101"/>
      <c r="M89" s="101"/>
      <c r="N89" s="104">
        <f t="shared" si="4"/>
        <v>145.9</v>
      </c>
      <c r="O89" s="103">
        <f t="shared" si="5"/>
        <v>1313.1</v>
      </c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</row>
    <row r="90" spans="1:167" s="78" customFormat="1" x14ac:dyDescent="0.2">
      <c r="A90" s="97" t="s">
        <v>1862</v>
      </c>
      <c r="B90" s="97" t="s">
        <v>510</v>
      </c>
      <c r="C90" s="98" t="s">
        <v>181</v>
      </c>
      <c r="D90" s="99" t="s">
        <v>17</v>
      </c>
      <c r="E90" s="99">
        <v>10</v>
      </c>
      <c r="F90" s="99">
        <v>0.3</v>
      </c>
      <c r="G90" s="100"/>
      <c r="H90" s="101"/>
      <c r="I90" s="123">
        <v>174.07</v>
      </c>
      <c r="J90" s="102">
        <f t="shared" si="3"/>
        <v>1740.7</v>
      </c>
      <c r="K90" s="101">
        <f>BDI!$G$17</f>
        <v>0.11260000000000001</v>
      </c>
      <c r="L90" s="101"/>
      <c r="M90" s="101"/>
      <c r="N90" s="104">
        <f t="shared" si="4"/>
        <v>193.67</v>
      </c>
      <c r="O90" s="103">
        <f t="shared" si="5"/>
        <v>581.01</v>
      </c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</row>
    <row r="91" spans="1:167" s="78" customFormat="1" x14ac:dyDescent="0.2">
      <c r="A91" s="97" t="s">
        <v>1863</v>
      </c>
      <c r="B91" s="97" t="s">
        <v>511</v>
      </c>
      <c r="C91" s="98" t="s">
        <v>1141</v>
      </c>
      <c r="D91" s="99" t="s">
        <v>17</v>
      </c>
      <c r="E91" s="99">
        <v>20</v>
      </c>
      <c r="F91" s="99">
        <v>0.3</v>
      </c>
      <c r="G91" s="100"/>
      <c r="H91" s="101"/>
      <c r="I91" s="123">
        <v>202.62</v>
      </c>
      <c r="J91" s="102">
        <f t="shared" si="3"/>
        <v>4052.4</v>
      </c>
      <c r="K91" s="101">
        <f>BDI!$G$17</f>
        <v>0.11260000000000001</v>
      </c>
      <c r="L91" s="101"/>
      <c r="M91" s="101"/>
      <c r="N91" s="104">
        <f t="shared" si="4"/>
        <v>225.44</v>
      </c>
      <c r="O91" s="103">
        <f t="shared" si="5"/>
        <v>1352.64</v>
      </c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</row>
    <row r="92" spans="1:167" s="78" customFormat="1" x14ac:dyDescent="0.2">
      <c r="A92" s="97" t="s">
        <v>1864</v>
      </c>
      <c r="B92" s="97" t="s">
        <v>512</v>
      </c>
      <c r="C92" s="98" t="s">
        <v>1142</v>
      </c>
      <c r="D92" s="99" t="s">
        <v>17</v>
      </c>
      <c r="E92" s="99">
        <v>20</v>
      </c>
      <c r="F92" s="99">
        <v>0.3</v>
      </c>
      <c r="G92" s="100"/>
      <c r="H92" s="101"/>
      <c r="I92" s="123">
        <v>271.62</v>
      </c>
      <c r="J92" s="102">
        <f t="shared" si="3"/>
        <v>5432.4</v>
      </c>
      <c r="K92" s="101">
        <f>BDI!$G$17</f>
        <v>0.11260000000000001</v>
      </c>
      <c r="L92" s="101"/>
      <c r="M92" s="101"/>
      <c r="N92" s="104">
        <f t="shared" si="4"/>
        <v>302.2</v>
      </c>
      <c r="O92" s="103">
        <f t="shared" si="5"/>
        <v>1813.2</v>
      </c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</row>
    <row r="93" spans="1:167" s="78" customFormat="1" x14ac:dyDescent="0.2">
      <c r="A93" s="97" t="s">
        <v>1865</v>
      </c>
      <c r="B93" s="97" t="s">
        <v>513</v>
      </c>
      <c r="C93" s="98" t="s">
        <v>187</v>
      </c>
      <c r="D93" s="99" t="s">
        <v>17</v>
      </c>
      <c r="E93" s="99">
        <v>10</v>
      </c>
      <c r="F93" s="99">
        <v>0.3</v>
      </c>
      <c r="G93" s="100"/>
      <c r="H93" s="101"/>
      <c r="I93" s="123">
        <v>76.28</v>
      </c>
      <c r="J93" s="102">
        <f t="shared" si="3"/>
        <v>762.8</v>
      </c>
      <c r="K93" s="101">
        <f>BDI!$G$17</f>
        <v>0.11260000000000001</v>
      </c>
      <c r="L93" s="101"/>
      <c r="M93" s="101"/>
      <c r="N93" s="104">
        <f t="shared" si="4"/>
        <v>84.87</v>
      </c>
      <c r="O93" s="103">
        <f t="shared" si="5"/>
        <v>254.61</v>
      </c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</row>
    <row r="94" spans="1:167" s="78" customFormat="1" x14ac:dyDescent="0.2">
      <c r="A94" s="97" t="s">
        <v>1866</v>
      </c>
      <c r="B94" s="97" t="s">
        <v>514</v>
      </c>
      <c r="C94" s="98" t="s">
        <v>183</v>
      </c>
      <c r="D94" s="99" t="s">
        <v>17</v>
      </c>
      <c r="E94" s="99">
        <v>15</v>
      </c>
      <c r="F94" s="99">
        <v>0.3</v>
      </c>
      <c r="G94" s="100"/>
      <c r="H94" s="101"/>
      <c r="I94" s="123">
        <v>84.69</v>
      </c>
      <c r="J94" s="102">
        <f t="shared" si="3"/>
        <v>1270.3499999999999</v>
      </c>
      <c r="K94" s="101">
        <f>BDI!$G$17</f>
        <v>0.11260000000000001</v>
      </c>
      <c r="L94" s="101"/>
      <c r="M94" s="101"/>
      <c r="N94" s="104">
        <f t="shared" si="4"/>
        <v>94.23</v>
      </c>
      <c r="O94" s="103">
        <f t="shared" si="5"/>
        <v>424.04</v>
      </c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</row>
    <row r="95" spans="1:167" s="78" customFormat="1" x14ac:dyDescent="0.2">
      <c r="A95" s="97" t="s">
        <v>1867</v>
      </c>
      <c r="B95" s="97" t="s">
        <v>515</v>
      </c>
      <c r="C95" s="98" t="s">
        <v>186</v>
      </c>
      <c r="D95" s="99" t="s">
        <v>17</v>
      </c>
      <c r="E95" s="99">
        <v>10</v>
      </c>
      <c r="F95" s="99">
        <v>0.3</v>
      </c>
      <c r="G95" s="100"/>
      <c r="H95" s="101"/>
      <c r="I95" s="123">
        <v>85.71</v>
      </c>
      <c r="J95" s="102">
        <f t="shared" si="3"/>
        <v>857.1</v>
      </c>
      <c r="K95" s="101">
        <f>BDI!$G$17</f>
        <v>0.11260000000000001</v>
      </c>
      <c r="L95" s="101"/>
      <c r="M95" s="101"/>
      <c r="N95" s="104">
        <f t="shared" si="4"/>
        <v>95.36</v>
      </c>
      <c r="O95" s="103">
        <f t="shared" si="5"/>
        <v>286.08</v>
      </c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</row>
    <row r="96" spans="1:167" s="78" customFormat="1" x14ac:dyDescent="0.2">
      <c r="A96" s="97" t="s">
        <v>1868</v>
      </c>
      <c r="B96" s="97" t="s">
        <v>516</v>
      </c>
      <c r="C96" s="98" t="s">
        <v>182</v>
      </c>
      <c r="D96" s="99" t="s">
        <v>17</v>
      </c>
      <c r="E96" s="99">
        <v>5</v>
      </c>
      <c r="F96" s="99">
        <v>0.3</v>
      </c>
      <c r="G96" s="100"/>
      <c r="H96" s="101"/>
      <c r="I96" s="123">
        <v>141.59</v>
      </c>
      <c r="J96" s="102">
        <f t="shared" si="3"/>
        <v>707.95</v>
      </c>
      <c r="K96" s="101">
        <f>BDI!$G$17</f>
        <v>0.11260000000000001</v>
      </c>
      <c r="L96" s="101"/>
      <c r="M96" s="101"/>
      <c r="N96" s="104">
        <f t="shared" si="4"/>
        <v>157.53</v>
      </c>
      <c r="O96" s="103">
        <f t="shared" si="5"/>
        <v>236.3</v>
      </c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</row>
    <row r="97" spans="1:167" s="78" customFormat="1" x14ac:dyDescent="0.2">
      <c r="A97" s="97" t="s">
        <v>1869</v>
      </c>
      <c r="B97" s="97" t="s">
        <v>517</v>
      </c>
      <c r="C97" s="98" t="s">
        <v>184</v>
      </c>
      <c r="D97" s="99" t="s">
        <v>17</v>
      </c>
      <c r="E97" s="99">
        <v>10</v>
      </c>
      <c r="F97" s="99">
        <v>0.3</v>
      </c>
      <c r="G97" s="100"/>
      <c r="H97" s="101"/>
      <c r="I97" s="123">
        <v>129.19</v>
      </c>
      <c r="J97" s="102">
        <f t="shared" si="3"/>
        <v>1291.9000000000001</v>
      </c>
      <c r="K97" s="101">
        <f>BDI!$G$17</f>
        <v>0.11260000000000001</v>
      </c>
      <c r="L97" s="101"/>
      <c r="M97" s="101"/>
      <c r="N97" s="104">
        <f t="shared" si="4"/>
        <v>143.74</v>
      </c>
      <c r="O97" s="103">
        <f t="shared" si="5"/>
        <v>431.22</v>
      </c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</row>
    <row r="98" spans="1:167" s="78" customFormat="1" x14ac:dyDescent="0.2">
      <c r="A98" s="97" t="s">
        <v>1870</v>
      </c>
      <c r="B98" s="97" t="s">
        <v>518</v>
      </c>
      <c r="C98" s="98" t="s">
        <v>185</v>
      </c>
      <c r="D98" s="99" t="s">
        <v>17</v>
      </c>
      <c r="E98" s="99">
        <v>10</v>
      </c>
      <c r="F98" s="99">
        <v>0.3</v>
      </c>
      <c r="G98" s="100"/>
      <c r="H98" s="101"/>
      <c r="I98" s="123">
        <v>185.84</v>
      </c>
      <c r="J98" s="102">
        <f t="shared" si="3"/>
        <v>1858.4</v>
      </c>
      <c r="K98" s="101">
        <f>BDI!$G$17</f>
        <v>0.11260000000000001</v>
      </c>
      <c r="L98" s="101"/>
      <c r="M98" s="101"/>
      <c r="N98" s="104">
        <f t="shared" si="4"/>
        <v>206.77</v>
      </c>
      <c r="O98" s="103">
        <f t="shared" si="5"/>
        <v>620.30999999999995</v>
      </c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</row>
    <row r="99" spans="1:167" s="78" customFormat="1" x14ac:dyDescent="0.2">
      <c r="A99" s="97" t="s">
        <v>1871</v>
      </c>
      <c r="B99" s="97" t="s">
        <v>519</v>
      </c>
      <c r="C99" s="98" t="s">
        <v>1143</v>
      </c>
      <c r="D99" s="99" t="s">
        <v>17</v>
      </c>
      <c r="E99" s="99">
        <v>5</v>
      </c>
      <c r="F99" s="99">
        <v>0.3</v>
      </c>
      <c r="G99" s="100"/>
      <c r="H99" s="101"/>
      <c r="I99" s="123">
        <v>111.19</v>
      </c>
      <c r="J99" s="102">
        <f t="shared" si="3"/>
        <v>555.95000000000005</v>
      </c>
      <c r="K99" s="101">
        <f>BDI!$G$17</f>
        <v>0.11260000000000001</v>
      </c>
      <c r="L99" s="101"/>
      <c r="M99" s="101"/>
      <c r="N99" s="104">
        <f t="shared" si="4"/>
        <v>123.71</v>
      </c>
      <c r="O99" s="103">
        <f t="shared" si="5"/>
        <v>185.57</v>
      </c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</row>
    <row r="100" spans="1:167" s="78" customFormat="1" x14ac:dyDescent="0.2">
      <c r="A100" s="97" t="s">
        <v>1872</v>
      </c>
      <c r="B100" s="97" t="s">
        <v>520</v>
      </c>
      <c r="C100" s="98" t="s">
        <v>188</v>
      </c>
      <c r="D100" s="99" t="s">
        <v>17</v>
      </c>
      <c r="E100" s="99">
        <v>30</v>
      </c>
      <c r="F100" s="99">
        <v>0.3</v>
      </c>
      <c r="G100" s="100"/>
      <c r="H100" s="101"/>
      <c r="I100" s="123">
        <v>34.270000000000003</v>
      </c>
      <c r="J100" s="102">
        <f t="shared" si="3"/>
        <v>1028.0999999999999</v>
      </c>
      <c r="K100" s="101">
        <f>BDI!$G$17</f>
        <v>0.11260000000000001</v>
      </c>
      <c r="L100" s="101"/>
      <c r="M100" s="101"/>
      <c r="N100" s="104">
        <f t="shared" si="4"/>
        <v>38.130000000000003</v>
      </c>
      <c r="O100" s="103">
        <f t="shared" si="5"/>
        <v>343.17</v>
      </c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</row>
    <row r="101" spans="1:167" s="78" customFormat="1" x14ac:dyDescent="0.2">
      <c r="A101" s="97" t="s">
        <v>1873</v>
      </c>
      <c r="B101" s="97" t="s">
        <v>521</v>
      </c>
      <c r="C101" s="98" t="s">
        <v>189</v>
      </c>
      <c r="D101" s="99" t="s">
        <v>17</v>
      </c>
      <c r="E101" s="99">
        <v>10</v>
      </c>
      <c r="F101" s="99">
        <v>0.3</v>
      </c>
      <c r="G101" s="100"/>
      <c r="H101" s="101"/>
      <c r="I101" s="123">
        <v>50.64</v>
      </c>
      <c r="J101" s="102">
        <f t="shared" si="3"/>
        <v>506.4</v>
      </c>
      <c r="K101" s="101">
        <f>BDI!$G$17</f>
        <v>0.11260000000000001</v>
      </c>
      <c r="L101" s="101"/>
      <c r="M101" s="101"/>
      <c r="N101" s="104">
        <f t="shared" si="4"/>
        <v>56.34</v>
      </c>
      <c r="O101" s="103">
        <f t="shared" si="5"/>
        <v>169.02</v>
      </c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</row>
    <row r="102" spans="1:167" s="78" customFormat="1" x14ac:dyDescent="0.2">
      <c r="A102" s="97" t="s">
        <v>1874</v>
      </c>
      <c r="B102" s="97" t="s">
        <v>522</v>
      </c>
      <c r="C102" s="98" t="s">
        <v>1144</v>
      </c>
      <c r="D102" s="99" t="s">
        <v>17</v>
      </c>
      <c r="E102" s="99">
        <v>5</v>
      </c>
      <c r="F102" s="99">
        <v>0.3</v>
      </c>
      <c r="G102" s="100"/>
      <c r="H102" s="101"/>
      <c r="I102" s="123">
        <v>68.73</v>
      </c>
      <c r="J102" s="102">
        <f t="shared" si="3"/>
        <v>343.65</v>
      </c>
      <c r="K102" s="101">
        <f>BDI!$G$17</f>
        <v>0.11260000000000001</v>
      </c>
      <c r="L102" s="101"/>
      <c r="M102" s="101"/>
      <c r="N102" s="104">
        <f t="shared" si="4"/>
        <v>76.47</v>
      </c>
      <c r="O102" s="103">
        <f t="shared" si="5"/>
        <v>114.71</v>
      </c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</row>
    <row r="103" spans="1:167" s="78" customFormat="1" x14ac:dyDescent="0.2">
      <c r="A103" s="97" t="s">
        <v>1875</v>
      </c>
      <c r="B103" s="97" t="s">
        <v>523</v>
      </c>
      <c r="C103" s="98" t="s">
        <v>190</v>
      </c>
      <c r="D103" s="99" t="s">
        <v>17</v>
      </c>
      <c r="E103" s="99">
        <v>10</v>
      </c>
      <c r="F103" s="99">
        <v>0.3</v>
      </c>
      <c r="G103" s="100"/>
      <c r="H103" s="101"/>
      <c r="I103" s="123">
        <v>152.94999999999999</v>
      </c>
      <c r="J103" s="102">
        <f t="shared" si="3"/>
        <v>1529.5</v>
      </c>
      <c r="K103" s="101">
        <f>BDI!$G$17</f>
        <v>0.11260000000000001</v>
      </c>
      <c r="L103" s="101"/>
      <c r="M103" s="101"/>
      <c r="N103" s="104">
        <f t="shared" si="4"/>
        <v>170.17</v>
      </c>
      <c r="O103" s="103">
        <f t="shared" si="5"/>
        <v>510.51</v>
      </c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</row>
    <row r="104" spans="1:167" s="78" customFormat="1" x14ac:dyDescent="0.2">
      <c r="A104" s="97" t="s">
        <v>1876</v>
      </c>
      <c r="B104" s="97" t="s">
        <v>524</v>
      </c>
      <c r="C104" s="98" t="s">
        <v>1145</v>
      </c>
      <c r="D104" s="99" t="s">
        <v>17</v>
      </c>
      <c r="E104" s="99">
        <v>5</v>
      </c>
      <c r="F104" s="99">
        <v>0.3</v>
      </c>
      <c r="G104" s="100"/>
      <c r="H104" s="101"/>
      <c r="I104" s="123">
        <v>742.2</v>
      </c>
      <c r="J104" s="102">
        <f t="shared" ref="J104:J167" si="6">IF(ISNUMBER(I104),ROUND(E104*I104,2),"")</f>
        <v>3711</v>
      </c>
      <c r="K104" s="101">
        <f>BDI!$G$17</f>
        <v>0.11260000000000001</v>
      </c>
      <c r="L104" s="101"/>
      <c r="M104" s="101"/>
      <c r="N104" s="104">
        <f t="shared" ref="N104:N167" si="7">IF(ISNUMBER(I104),ROUND(I104*(1+K104),2),"")</f>
        <v>825.77</v>
      </c>
      <c r="O104" s="103">
        <f t="shared" ref="O104:O167" si="8">IF(ISNUMBER(I104),ROUND(F104*N104*E104,2),"")</f>
        <v>1238.6600000000001</v>
      </c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</row>
    <row r="105" spans="1:167" s="78" customFormat="1" x14ac:dyDescent="0.2">
      <c r="A105" s="97" t="s">
        <v>1877</v>
      </c>
      <c r="B105" s="97" t="s">
        <v>525</v>
      </c>
      <c r="C105" s="98" t="s">
        <v>1146</v>
      </c>
      <c r="D105" s="99" t="s">
        <v>17</v>
      </c>
      <c r="E105" s="99">
        <v>1</v>
      </c>
      <c r="F105" s="99">
        <v>0.3</v>
      </c>
      <c r="G105" s="100"/>
      <c r="H105" s="101"/>
      <c r="I105" s="123">
        <v>1485.56</v>
      </c>
      <c r="J105" s="102">
        <f t="shared" si="6"/>
        <v>1485.56</v>
      </c>
      <c r="K105" s="101">
        <f>BDI!$G$17</f>
        <v>0.11260000000000001</v>
      </c>
      <c r="L105" s="101"/>
      <c r="M105" s="101"/>
      <c r="N105" s="104">
        <f t="shared" si="7"/>
        <v>1652.83</v>
      </c>
      <c r="O105" s="103">
        <f t="shared" si="8"/>
        <v>495.85</v>
      </c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</row>
    <row r="106" spans="1:167" s="78" customFormat="1" x14ac:dyDescent="0.2">
      <c r="A106" s="97" t="s">
        <v>1878</v>
      </c>
      <c r="B106" s="97" t="s">
        <v>526</v>
      </c>
      <c r="C106" s="98" t="s">
        <v>1147</v>
      </c>
      <c r="D106" s="99" t="s">
        <v>17</v>
      </c>
      <c r="E106" s="99">
        <v>1</v>
      </c>
      <c r="F106" s="99">
        <v>0.3</v>
      </c>
      <c r="G106" s="100"/>
      <c r="H106" s="101"/>
      <c r="I106" s="123">
        <v>1739.15</v>
      </c>
      <c r="J106" s="102">
        <f t="shared" si="6"/>
        <v>1739.15</v>
      </c>
      <c r="K106" s="101">
        <f>BDI!$G$17</f>
        <v>0.11260000000000001</v>
      </c>
      <c r="L106" s="101"/>
      <c r="M106" s="101"/>
      <c r="N106" s="104">
        <f t="shared" si="7"/>
        <v>1934.98</v>
      </c>
      <c r="O106" s="103">
        <f t="shared" si="8"/>
        <v>580.49</v>
      </c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</row>
    <row r="107" spans="1:167" s="78" customFormat="1" x14ac:dyDescent="0.2">
      <c r="A107" s="97" t="s">
        <v>1879</v>
      </c>
      <c r="B107" s="97" t="s">
        <v>527</v>
      </c>
      <c r="C107" s="98" t="s">
        <v>1148</v>
      </c>
      <c r="D107" s="99" t="s">
        <v>17</v>
      </c>
      <c r="E107" s="99">
        <v>1</v>
      </c>
      <c r="F107" s="99">
        <v>0.3</v>
      </c>
      <c r="G107" s="100"/>
      <c r="H107" s="101"/>
      <c r="I107" s="123">
        <v>7698.6</v>
      </c>
      <c r="J107" s="102">
        <f t="shared" si="6"/>
        <v>7698.6</v>
      </c>
      <c r="K107" s="101">
        <f>BDI!$G$17</f>
        <v>0.11260000000000001</v>
      </c>
      <c r="L107" s="101"/>
      <c r="M107" s="101"/>
      <c r="N107" s="104">
        <f t="shared" si="7"/>
        <v>8565.4599999999991</v>
      </c>
      <c r="O107" s="103">
        <f t="shared" si="8"/>
        <v>2569.64</v>
      </c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</row>
    <row r="108" spans="1:167" s="78" customFormat="1" x14ac:dyDescent="0.2">
      <c r="A108" s="97" t="s">
        <v>1880</v>
      </c>
      <c r="B108" s="97" t="s">
        <v>528</v>
      </c>
      <c r="C108" s="98" t="s">
        <v>1149</v>
      </c>
      <c r="D108" s="99" t="s">
        <v>17</v>
      </c>
      <c r="E108" s="99">
        <v>1</v>
      </c>
      <c r="F108" s="99">
        <v>0.3</v>
      </c>
      <c r="G108" s="100"/>
      <c r="H108" s="101"/>
      <c r="I108" s="123">
        <v>1624.67</v>
      </c>
      <c r="J108" s="102">
        <f t="shared" si="6"/>
        <v>1624.67</v>
      </c>
      <c r="K108" s="101">
        <f>BDI!$G$17</f>
        <v>0.11260000000000001</v>
      </c>
      <c r="L108" s="101"/>
      <c r="M108" s="101"/>
      <c r="N108" s="104">
        <f t="shared" si="7"/>
        <v>1807.61</v>
      </c>
      <c r="O108" s="103">
        <f t="shared" si="8"/>
        <v>542.28</v>
      </c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</row>
    <row r="109" spans="1:167" s="78" customFormat="1" x14ac:dyDescent="0.2">
      <c r="A109" s="97" t="s">
        <v>1881</v>
      </c>
      <c r="B109" s="97" t="s">
        <v>529</v>
      </c>
      <c r="C109" s="98" t="s">
        <v>1150</v>
      </c>
      <c r="D109" s="99" t="s">
        <v>17</v>
      </c>
      <c r="E109" s="99">
        <v>1</v>
      </c>
      <c r="F109" s="99">
        <v>0.3</v>
      </c>
      <c r="G109" s="100"/>
      <c r="H109" s="101"/>
      <c r="I109" s="123">
        <v>2922.01</v>
      </c>
      <c r="J109" s="102">
        <f t="shared" si="6"/>
        <v>2922.01</v>
      </c>
      <c r="K109" s="101">
        <f>BDI!$G$17</f>
        <v>0.11260000000000001</v>
      </c>
      <c r="L109" s="101"/>
      <c r="M109" s="101"/>
      <c r="N109" s="104">
        <f t="shared" si="7"/>
        <v>3251.03</v>
      </c>
      <c r="O109" s="103">
        <f t="shared" si="8"/>
        <v>975.31</v>
      </c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</row>
    <row r="110" spans="1:167" s="78" customFormat="1" x14ac:dyDescent="0.2">
      <c r="A110" s="97" t="s">
        <v>1882</v>
      </c>
      <c r="B110" s="97" t="s">
        <v>530</v>
      </c>
      <c r="C110" s="98" t="s">
        <v>1151</v>
      </c>
      <c r="D110" s="99" t="s">
        <v>17</v>
      </c>
      <c r="E110" s="99">
        <v>1</v>
      </c>
      <c r="F110" s="99">
        <v>0.3</v>
      </c>
      <c r="G110" s="100"/>
      <c r="H110" s="101"/>
      <c r="I110" s="123">
        <v>4004.16</v>
      </c>
      <c r="J110" s="102">
        <f t="shared" si="6"/>
        <v>4004.16</v>
      </c>
      <c r="K110" s="101">
        <f>BDI!$G$17</f>
        <v>0.11260000000000001</v>
      </c>
      <c r="L110" s="101"/>
      <c r="M110" s="101"/>
      <c r="N110" s="104">
        <f t="shared" si="7"/>
        <v>4455.03</v>
      </c>
      <c r="O110" s="103">
        <f t="shared" si="8"/>
        <v>1336.51</v>
      </c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</row>
    <row r="111" spans="1:167" s="78" customFormat="1" x14ac:dyDescent="0.2">
      <c r="A111" s="97" t="s">
        <v>1883</v>
      </c>
      <c r="B111" s="97" t="s">
        <v>531</v>
      </c>
      <c r="C111" s="98" t="s">
        <v>1152</v>
      </c>
      <c r="D111" s="99" t="s">
        <v>17</v>
      </c>
      <c r="E111" s="99">
        <v>1</v>
      </c>
      <c r="F111" s="99">
        <v>0.3</v>
      </c>
      <c r="G111" s="100"/>
      <c r="H111" s="101"/>
      <c r="I111" s="123">
        <v>16088.17</v>
      </c>
      <c r="J111" s="102">
        <f t="shared" si="6"/>
        <v>16088.17</v>
      </c>
      <c r="K111" s="101">
        <f>BDI!$G$17</f>
        <v>0.11260000000000001</v>
      </c>
      <c r="L111" s="101"/>
      <c r="M111" s="101"/>
      <c r="N111" s="104">
        <f t="shared" si="7"/>
        <v>17899.7</v>
      </c>
      <c r="O111" s="103">
        <f t="shared" si="8"/>
        <v>5369.91</v>
      </c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</row>
    <row r="112" spans="1:167" s="78" customFormat="1" x14ac:dyDescent="0.2">
      <c r="A112" s="97" t="s">
        <v>1884</v>
      </c>
      <c r="B112" s="97" t="s">
        <v>532</v>
      </c>
      <c r="C112" s="98" t="s">
        <v>1153</v>
      </c>
      <c r="D112" s="99" t="s">
        <v>17</v>
      </c>
      <c r="E112" s="99">
        <v>2</v>
      </c>
      <c r="F112" s="99">
        <v>0.3</v>
      </c>
      <c r="G112" s="100"/>
      <c r="H112" s="101"/>
      <c r="I112" s="123">
        <v>993.65</v>
      </c>
      <c r="J112" s="102">
        <f t="shared" si="6"/>
        <v>1987.3</v>
      </c>
      <c r="K112" s="101">
        <f>BDI!$G$17</f>
        <v>0.11260000000000001</v>
      </c>
      <c r="L112" s="101"/>
      <c r="M112" s="101"/>
      <c r="N112" s="104">
        <f t="shared" si="7"/>
        <v>1105.53</v>
      </c>
      <c r="O112" s="103">
        <f t="shared" si="8"/>
        <v>663.32</v>
      </c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</row>
    <row r="113" spans="1:167" s="78" customFormat="1" x14ac:dyDescent="0.2">
      <c r="A113" s="97" t="s">
        <v>1885</v>
      </c>
      <c r="B113" s="97" t="s">
        <v>533</v>
      </c>
      <c r="C113" s="98" t="s">
        <v>1154</v>
      </c>
      <c r="D113" s="99" t="s">
        <v>17</v>
      </c>
      <c r="E113" s="99">
        <v>1</v>
      </c>
      <c r="F113" s="99">
        <v>0.3</v>
      </c>
      <c r="G113" s="100"/>
      <c r="H113" s="101"/>
      <c r="I113" s="123">
        <v>2714.16</v>
      </c>
      <c r="J113" s="102">
        <f t="shared" si="6"/>
        <v>2714.16</v>
      </c>
      <c r="K113" s="101">
        <f>BDI!$G$17</f>
        <v>0.11260000000000001</v>
      </c>
      <c r="L113" s="101"/>
      <c r="M113" s="101"/>
      <c r="N113" s="104">
        <f t="shared" si="7"/>
        <v>3019.77</v>
      </c>
      <c r="O113" s="103">
        <f t="shared" si="8"/>
        <v>905.93</v>
      </c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</row>
    <row r="114" spans="1:167" s="78" customFormat="1" x14ac:dyDescent="0.2">
      <c r="A114" s="97" t="s">
        <v>1886</v>
      </c>
      <c r="B114" s="97" t="s">
        <v>534</v>
      </c>
      <c r="C114" s="98" t="s">
        <v>1155</v>
      </c>
      <c r="D114" s="99" t="s">
        <v>17</v>
      </c>
      <c r="E114" s="99">
        <v>3</v>
      </c>
      <c r="F114" s="99">
        <v>0.3</v>
      </c>
      <c r="G114" s="100"/>
      <c r="H114" s="101"/>
      <c r="I114" s="123">
        <v>3254.06</v>
      </c>
      <c r="J114" s="102">
        <f t="shared" si="6"/>
        <v>9762.18</v>
      </c>
      <c r="K114" s="101">
        <f>BDI!$G$17</f>
        <v>0.11260000000000001</v>
      </c>
      <c r="L114" s="101"/>
      <c r="M114" s="101"/>
      <c r="N114" s="104">
        <f t="shared" si="7"/>
        <v>3620.47</v>
      </c>
      <c r="O114" s="103">
        <f t="shared" si="8"/>
        <v>3258.42</v>
      </c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</row>
    <row r="115" spans="1:167" s="78" customFormat="1" ht="25.5" x14ac:dyDescent="0.2">
      <c r="A115" s="97" t="s">
        <v>1887</v>
      </c>
      <c r="B115" s="97" t="s">
        <v>535</v>
      </c>
      <c r="C115" s="98" t="s">
        <v>1156</v>
      </c>
      <c r="D115" s="99" t="s">
        <v>17</v>
      </c>
      <c r="E115" s="99">
        <v>1</v>
      </c>
      <c r="F115" s="99">
        <v>0.3</v>
      </c>
      <c r="G115" s="100"/>
      <c r="H115" s="101"/>
      <c r="I115" s="123">
        <v>8909.81</v>
      </c>
      <c r="J115" s="102">
        <f t="shared" si="6"/>
        <v>8909.81</v>
      </c>
      <c r="K115" s="101">
        <f>BDI!$G$17</f>
        <v>0.11260000000000001</v>
      </c>
      <c r="L115" s="101"/>
      <c r="M115" s="101"/>
      <c r="N115" s="104">
        <f t="shared" si="7"/>
        <v>9913.0499999999993</v>
      </c>
      <c r="O115" s="103">
        <f t="shared" si="8"/>
        <v>2973.92</v>
      </c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</row>
    <row r="116" spans="1:167" s="78" customFormat="1" ht="25.5" x14ac:dyDescent="0.2">
      <c r="A116" s="97" t="s">
        <v>1888</v>
      </c>
      <c r="B116" s="97" t="s">
        <v>536</v>
      </c>
      <c r="C116" s="98" t="s">
        <v>1157</v>
      </c>
      <c r="D116" s="99" t="s">
        <v>17</v>
      </c>
      <c r="E116" s="99">
        <v>1</v>
      </c>
      <c r="F116" s="99">
        <v>0.3</v>
      </c>
      <c r="G116" s="100"/>
      <c r="H116" s="101"/>
      <c r="I116" s="123">
        <v>8204.7099999999991</v>
      </c>
      <c r="J116" s="102">
        <f t="shared" si="6"/>
        <v>8204.7099999999991</v>
      </c>
      <c r="K116" s="101">
        <f>BDI!$G$17</f>
        <v>0.11260000000000001</v>
      </c>
      <c r="L116" s="101"/>
      <c r="M116" s="101"/>
      <c r="N116" s="104">
        <f t="shared" si="7"/>
        <v>9128.56</v>
      </c>
      <c r="O116" s="103">
        <f t="shared" si="8"/>
        <v>2738.57</v>
      </c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</row>
    <row r="117" spans="1:167" s="78" customFormat="1" ht="25.5" x14ac:dyDescent="0.2">
      <c r="A117" s="97" t="s">
        <v>1889</v>
      </c>
      <c r="B117" s="97" t="s">
        <v>537</v>
      </c>
      <c r="C117" s="98" t="s">
        <v>1158</v>
      </c>
      <c r="D117" s="99" t="s">
        <v>17</v>
      </c>
      <c r="E117" s="99">
        <v>1</v>
      </c>
      <c r="F117" s="99">
        <v>0.3</v>
      </c>
      <c r="G117" s="100"/>
      <c r="H117" s="101"/>
      <c r="I117" s="123">
        <v>3207.33</v>
      </c>
      <c r="J117" s="102">
        <f t="shared" si="6"/>
        <v>3207.33</v>
      </c>
      <c r="K117" s="101">
        <f>BDI!$G$17</f>
        <v>0.11260000000000001</v>
      </c>
      <c r="L117" s="101"/>
      <c r="M117" s="101"/>
      <c r="N117" s="104">
        <f t="shared" si="7"/>
        <v>3568.48</v>
      </c>
      <c r="O117" s="103">
        <f t="shared" si="8"/>
        <v>1070.54</v>
      </c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</row>
    <row r="118" spans="1:167" s="78" customFormat="1" x14ac:dyDescent="0.2">
      <c r="A118" s="97" t="s">
        <v>1890</v>
      </c>
      <c r="B118" s="97" t="s">
        <v>538</v>
      </c>
      <c r="C118" s="98" t="s">
        <v>1159</v>
      </c>
      <c r="D118" s="99" t="s">
        <v>17</v>
      </c>
      <c r="E118" s="99">
        <v>1</v>
      </c>
      <c r="F118" s="99">
        <v>0.3</v>
      </c>
      <c r="G118" s="100"/>
      <c r="H118" s="101"/>
      <c r="I118" s="123">
        <v>3556.8</v>
      </c>
      <c r="J118" s="102">
        <f t="shared" si="6"/>
        <v>3556.8</v>
      </c>
      <c r="K118" s="101">
        <f>BDI!$G$17</f>
        <v>0.11260000000000001</v>
      </c>
      <c r="L118" s="101"/>
      <c r="M118" s="101"/>
      <c r="N118" s="104">
        <f t="shared" si="7"/>
        <v>3957.3</v>
      </c>
      <c r="O118" s="103">
        <f t="shared" si="8"/>
        <v>1187.19</v>
      </c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</row>
    <row r="119" spans="1:167" s="78" customFormat="1" x14ac:dyDescent="0.2">
      <c r="A119" s="97" t="s">
        <v>1891</v>
      </c>
      <c r="B119" s="97" t="s">
        <v>539</v>
      </c>
      <c r="C119" s="98" t="s">
        <v>1160</v>
      </c>
      <c r="D119" s="99" t="s">
        <v>17</v>
      </c>
      <c r="E119" s="99">
        <v>2</v>
      </c>
      <c r="F119" s="99">
        <v>0.3</v>
      </c>
      <c r="G119" s="100"/>
      <c r="H119" s="101"/>
      <c r="I119" s="123">
        <v>4696.33</v>
      </c>
      <c r="J119" s="102">
        <f t="shared" si="6"/>
        <v>9392.66</v>
      </c>
      <c r="K119" s="101">
        <f>BDI!$G$17</f>
        <v>0.11260000000000001</v>
      </c>
      <c r="L119" s="101"/>
      <c r="M119" s="101"/>
      <c r="N119" s="104">
        <f t="shared" si="7"/>
        <v>5225.1400000000003</v>
      </c>
      <c r="O119" s="103">
        <f t="shared" si="8"/>
        <v>3135.08</v>
      </c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</row>
    <row r="120" spans="1:167" s="78" customFormat="1" ht="25.5" x14ac:dyDescent="0.2">
      <c r="A120" s="97" t="s">
        <v>1892</v>
      </c>
      <c r="B120" s="97" t="s">
        <v>540</v>
      </c>
      <c r="C120" s="98" t="s">
        <v>1161</v>
      </c>
      <c r="D120" s="99" t="s">
        <v>17</v>
      </c>
      <c r="E120" s="99">
        <v>3</v>
      </c>
      <c r="F120" s="99">
        <v>0.3</v>
      </c>
      <c r="G120" s="100"/>
      <c r="H120" s="101"/>
      <c r="I120" s="123">
        <v>10996.87</v>
      </c>
      <c r="J120" s="102">
        <f t="shared" si="6"/>
        <v>32990.61</v>
      </c>
      <c r="K120" s="101">
        <f>BDI!$G$17</f>
        <v>0.11260000000000001</v>
      </c>
      <c r="L120" s="101"/>
      <c r="M120" s="101"/>
      <c r="N120" s="104">
        <f t="shared" si="7"/>
        <v>12235.12</v>
      </c>
      <c r="O120" s="103">
        <f t="shared" si="8"/>
        <v>11011.61</v>
      </c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</row>
    <row r="121" spans="1:167" s="78" customFormat="1" ht="25.5" x14ac:dyDescent="0.2">
      <c r="A121" s="97" t="s">
        <v>1893</v>
      </c>
      <c r="B121" s="97" t="s">
        <v>541</v>
      </c>
      <c r="C121" s="98" t="s">
        <v>1162</v>
      </c>
      <c r="D121" s="99" t="s">
        <v>17</v>
      </c>
      <c r="E121" s="99">
        <v>2</v>
      </c>
      <c r="F121" s="99">
        <v>0.3</v>
      </c>
      <c r="G121" s="100"/>
      <c r="H121" s="101"/>
      <c r="I121" s="123">
        <v>3126.6</v>
      </c>
      <c r="J121" s="102">
        <f t="shared" si="6"/>
        <v>6253.2</v>
      </c>
      <c r="K121" s="101">
        <f>BDI!$G$17</f>
        <v>0.11260000000000001</v>
      </c>
      <c r="L121" s="101"/>
      <c r="M121" s="101"/>
      <c r="N121" s="104">
        <f t="shared" si="7"/>
        <v>3478.66</v>
      </c>
      <c r="O121" s="103">
        <f t="shared" si="8"/>
        <v>2087.1999999999998</v>
      </c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</row>
    <row r="122" spans="1:167" s="78" customFormat="1" ht="25.5" x14ac:dyDescent="0.2">
      <c r="A122" s="97" t="s">
        <v>1894</v>
      </c>
      <c r="B122" s="97" t="s">
        <v>542</v>
      </c>
      <c r="C122" s="98" t="s">
        <v>1163</v>
      </c>
      <c r="D122" s="99" t="s">
        <v>17</v>
      </c>
      <c r="E122" s="99">
        <v>1</v>
      </c>
      <c r="F122" s="99">
        <v>0.3</v>
      </c>
      <c r="G122" s="100"/>
      <c r="H122" s="101"/>
      <c r="I122" s="123">
        <v>4521.04</v>
      </c>
      <c r="J122" s="102">
        <f t="shared" si="6"/>
        <v>4521.04</v>
      </c>
      <c r="K122" s="101">
        <f>BDI!$G$17</f>
        <v>0.11260000000000001</v>
      </c>
      <c r="L122" s="101"/>
      <c r="M122" s="101"/>
      <c r="N122" s="104">
        <f t="shared" si="7"/>
        <v>5030.1099999999997</v>
      </c>
      <c r="O122" s="103">
        <f t="shared" si="8"/>
        <v>1509.03</v>
      </c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</row>
    <row r="123" spans="1:167" s="78" customFormat="1" x14ac:dyDescent="0.2">
      <c r="A123" s="97" t="s">
        <v>1895</v>
      </c>
      <c r="B123" s="97" t="s">
        <v>543</v>
      </c>
      <c r="C123" s="98" t="s">
        <v>1164</v>
      </c>
      <c r="D123" s="99" t="s">
        <v>17</v>
      </c>
      <c r="E123" s="99">
        <v>1</v>
      </c>
      <c r="F123" s="99">
        <v>0.3</v>
      </c>
      <c r="G123" s="100"/>
      <c r="H123" s="101"/>
      <c r="I123" s="123">
        <v>9660.74</v>
      </c>
      <c r="J123" s="102">
        <f t="shared" si="6"/>
        <v>9660.74</v>
      </c>
      <c r="K123" s="101">
        <f>BDI!$G$17</f>
        <v>0.11260000000000001</v>
      </c>
      <c r="L123" s="101"/>
      <c r="M123" s="101"/>
      <c r="N123" s="104">
        <f t="shared" si="7"/>
        <v>10748.54</v>
      </c>
      <c r="O123" s="103">
        <f t="shared" si="8"/>
        <v>3224.56</v>
      </c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</row>
    <row r="124" spans="1:167" s="78" customFormat="1" ht="25.5" x14ac:dyDescent="0.2">
      <c r="A124" s="97" t="s">
        <v>1896</v>
      </c>
      <c r="B124" s="97" t="s">
        <v>544</v>
      </c>
      <c r="C124" s="98" t="s">
        <v>1620</v>
      </c>
      <c r="D124" s="99" t="s">
        <v>17</v>
      </c>
      <c r="E124" s="99">
        <v>2</v>
      </c>
      <c r="F124" s="99">
        <v>0.3</v>
      </c>
      <c r="G124" s="100"/>
      <c r="H124" s="101"/>
      <c r="I124" s="123">
        <v>2608.86</v>
      </c>
      <c r="J124" s="102">
        <f t="shared" si="6"/>
        <v>5217.72</v>
      </c>
      <c r="K124" s="101">
        <f>BDI!$G$17</f>
        <v>0.11260000000000001</v>
      </c>
      <c r="L124" s="101"/>
      <c r="M124" s="101"/>
      <c r="N124" s="104">
        <f t="shared" si="7"/>
        <v>2902.62</v>
      </c>
      <c r="O124" s="103">
        <f t="shared" si="8"/>
        <v>1741.57</v>
      </c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</row>
    <row r="125" spans="1:167" s="78" customFormat="1" x14ac:dyDescent="0.2">
      <c r="A125" s="97" t="s">
        <v>1897</v>
      </c>
      <c r="B125" s="97" t="s">
        <v>545</v>
      </c>
      <c r="C125" s="98" t="s">
        <v>1165</v>
      </c>
      <c r="D125" s="99" t="s">
        <v>17</v>
      </c>
      <c r="E125" s="99">
        <v>1</v>
      </c>
      <c r="F125" s="99">
        <v>0.3</v>
      </c>
      <c r="G125" s="100"/>
      <c r="H125" s="101"/>
      <c r="I125" s="123">
        <v>3588.75</v>
      </c>
      <c r="J125" s="102">
        <f t="shared" si="6"/>
        <v>3588.75</v>
      </c>
      <c r="K125" s="101">
        <f>BDI!$G$17</f>
        <v>0.11260000000000001</v>
      </c>
      <c r="L125" s="101"/>
      <c r="M125" s="101"/>
      <c r="N125" s="104">
        <f t="shared" si="7"/>
        <v>3992.84</v>
      </c>
      <c r="O125" s="103">
        <f t="shared" si="8"/>
        <v>1197.8499999999999</v>
      </c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</row>
    <row r="126" spans="1:167" s="78" customFormat="1" x14ac:dyDescent="0.2">
      <c r="A126" s="97" t="s">
        <v>1898</v>
      </c>
      <c r="B126" s="97" t="s">
        <v>546</v>
      </c>
      <c r="C126" s="98" t="s">
        <v>1166</v>
      </c>
      <c r="D126" s="99" t="s">
        <v>17</v>
      </c>
      <c r="E126" s="99">
        <v>1</v>
      </c>
      <c r="F126" s="99">
        <v>0.3</v>
      </c>
      <c r="G126" s="100"/>
      <c r="H126" s="101"/>
      <c r="I126" s="123">
        <v>2685.67</v>
      </c>
      <c r="J126" s="102">
        <f t="shared" si="6"/>
        <v>2685.67</v>
      </c>
      <c r="K126" s="101">
        <f>BDI!$G$17</f>
        <v>0.11260000000000001</v>
      </c>
      <c r="L126" s="101"/>
      <c r="M126" s="101"/>
      <c r="N126" s="104">
        <f t="shared" si="7"/>
        <v>2988.08</v>
      </c>
      <c r="O126" s="103">
        <f t="shared" si="8"/>
        <v>896.42</v>
      </c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</row>
    <row r="127" spans="1:167" s="78" customFormat="1" x14ac:dyDescent="0.2">
      <c r="A127" s="97" t="s">
        <v>1899</v>
      </c>
      <c r="B127" s="97" t="s">
        <v>547</v>
      </c>
      <c r="C127" s="98" t="s">
        <v>1167</v>
      </c>
      <c r="D127" s="99" t="s">
        <v>17</v>
      </c>
      <c r="E127" s="99">
        <v>1</v>
      </c>
      <c r="F127" s="99">
        <v>0.3</v>
      </c>
      <c r="G127" s="100"/>
      <c r="H127" s="101"/>
      <c r="I127" s="123">
        <v>1105.22</v>
      </c>
      <c r="J127" s="102">
        <f t="shared" si="6"/>
        <v>1105.22</v>
      </c>
      <c r="K127" s="101">
        <f>BDI!$G$17</f>
        <v>0.11260000000000001</v>
      </c>
      <c r="L127" s="101"/>
      <c r="M127" s="101"/>
      <c r="N127" s="104">
        <f t="shared" si="7"/>
        <v>1229.67</v>
      </c>
      <c r="O127" s="103">
        <f t="shared" si="8"/>
        <v>368.9</v>
      </c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</row>
    <row r="128" spans="1:167" s="78" customFormat="1" x14ac:dyDescent="0.2">
      <c r="A128" s="97" t="s">
        <v>1900</v>
      </c>
      <c r="B128" s="97" t="s">
        <v>548</v>
      </c>
      <c r="C128" s="98" t="s">
        <v>1168</v>
      </c>
      <c r="D128" s="99" t="s">
        <v>17</v>
      </c>
      <c r="E128" s="99">
        <v>1</v>
      </c>
      <c r="F128" s="99">
        <v>0.3</v>
      </c>
      <c r="G128" s="100"/>
      <c r="H128" s="101"/>
      <c r="I128" s="123">
        <v>4211.71</v>
      </c>
      <c r="J128" s="102">
        <f t="shared" si="6"/>
        <v>4211.71</v>
      </c>
      <c r="K128" s="101">
        <f>BDI!$G$17</f>
        <v>0.11260000000000001</v>
      </c>
      <c r="L128" s="101"/>
      <c r="M128" s="101"/>
      <c r="N128" s="104">
        <f t="shared" si="7"/>
        <v>4685.95</v>
      </c>
      <c r="O128" s="103">
        <f t="shared" si="8"/>
        <v>1405.79</v>
      </c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</row>
    <row r="129" spans="1:167" s="78" customFormat="1" x14ac:dyDescent="0.2">
      <c r="A129" s="97" t="s">
        <v>1901</v>
      </c>
      <c r="B129" s="97" t="s">
        <v>549</v>
      </c>
      <c r="C129" s="98" t="s">
        <v>1169</v>
      </c>
      <c r="D129" s="99" t="s">
        <v>17</v>
      </c>
      <c r="E129" s="99">
        <v>6</v>
      </c>
      <c r="F129" s="99">
        <v>0.3</v>
      </c>
      <c r="G129" s="100"/>
      <c r="H129" s="101"/>
      <c r="I129" s="123">
        <v>2955.91</v>
      </c>
      <c r="J129" s="102">
        <f t="shared" si="6"/>
        <v>17735.46</v>
      </c>
      <c r="K129" s="101">
        <f>BDI!$G$17</f>
        <v>0.11260000000000001</v>
      </c>
      <c r="L129" s="101"/>
      <c r="M129" s="101"/>
      <c r="N129" s="104">
        <f t="shared" si="7"/>
        <v>3288.75</v>
      </c>
      <c r="O129" s="103">
        <f t="shared" si="8"/>
        <v>5919.75</v>
      </c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</row>
    <row r="130" spans="1:167" s="78" customFormat="1" x14ac:dyDescent="0.2">
      <c r="A130" s="97" t="s">
        <v>1902</v>
      </c>
      <c r="B130" s="97" t="s">
        <v>550</v>
      </c>
      <c r="C130" s="98" t="s">
        <v>1170</v>
      </c>
      <c r="D130" s="99" t="s">
        <v>17</v>
      </c>
      <c r="E130" s="99">
        <v>1</v>
      </c>
      <c r="F130" s="99">
        <v>0.3</v>
      </c>
      <c r="G130" s="100"/>
      <c r="H130" s="101"/>
      <c r="I130" s="123">
        <v>3732.15</v>
      </c>
      <c r="J130" s="102">
        <f t="shared" si="6"/>
        <v>3732.15</v>
      </c>
      <c r="K130" s="101">
        <f>BDI!$G$17</f>
        <v>0.11260000000000001</v>
      </c>
      <c r="L130" s="101"/>
      <c r="M130" s="101"/>
      <c r="N130" s="104">
        <f t="shared" si="7"/>
        <v>4152.3900000000003</v>
      </c>
      <c r="O130" s="103">
        <f t="shared" si="8"/>
        <v>1245.72</v>
      </c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</row>
    <row r="131" spans="1:167" s="78" customFormat="1" x14ac:dyDescent="0.2">
      <c r="A131" s="97" t="s">
        <v>1903</v>
      </c>
      <c r="B131" s="97" t="s">
        <v>551</v>
      </c>
      <c r="C131" s="98" t="s">
        <v>1171</v>
      </c>
      <c r="D131" s="99" t="s">
        <v>17</v>
      </c>
      <c r="E131" s="99">
        <v>1</v>
      </c>
      <c r="F131" s="99">
        <v>0.3</v>
      </c>
      <c r="G131" s="100"/>
      <c r="H131" s="101"/>
      <c r="I131" s="123">
        <v>382.22</v>
      </c>
      <c r="J131" s="102">
        <f t="shared" si="6"/>
        <v>382.22</v>
      </c>
      <c r="K131" s="101">
        <f>BDI!$G$17</f>
        <v>0.11260000000000001</v>
      </c>
      <c r="L131" s="101"/>
      <c r="M131" s="101"/>
      <c r="N131" s="104">
        <f t="shared" si="7"/>
        <v>425.26</v>
      </c>
      <c r="O131" s="103">
        <f t="shared" si="8"/>
        <v>127.58</v>
      </c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</row>
    <row r="132" spans="1:167" s="78" customFormat="1" x14ac:dyDescent="0.2">
      <c r="A132" s="97" t="s">
        <v>1904</v>
      </c>
      <c r="B132" s="97" t="s">
        <v>552</v>
      </c>
      <c r="C132" s="98" t="s">
        <v>1172</v>
      </c>
      <c r="D132" s="99" t="s">
        <v>17</v>
      </c>
      <c r="E132" s="99">
        <v>1</v>
      </c>
      <c r="F132" s="99">
        <v>0.3</v>
      </c>
      <c r="G132" s="100"/>
      <c r="H132" s="101"/>
      <c r="I132" s="123">
        <v>382.22</v>
      </c>
      <c r="J132" s="102">
        <f t="shared" si="6"/>
        <v>382.22</v>
      </c>
      <c r="K132" s="101">
        <f>BDI!$G$17</f>
        <v>0.11260000000000001</v>
      </c>
      <c r="L132" s="101"/>
      <c r="M132" s="101"/>
      <c r="N132" s="104">
        <f t="shared" si="7"/>
        <v>425.26</v>
      </c>
      <c r="O132" s="103">
        <f t="shared" si="8"/>
        <v>127.58</v>
      </c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</row>
    <row r="133" spans="1:167" s="78" customFormat="1" x14ac:dyDescent="0.2">
      <c r="A133" s="97" t="s">
        <v>1905</v>
      </c>
      <c r="B133" s="97" t="s">
        <v>553</v>
      </c>
      <c r="C133" s="98" t="s">
        <v>1173</v>
      </c>
      <c r="D133" s="99" t="s">
        <v>17</v>
      </c>
      <c r="E133" s="99">
        <v>1</v>
      </c>
      <c r="F133" s="99">
        <v>0.3</v>
      </c>
      <c r="G133" s="100"/>
      <c r="H133" s="101"/>
      <c r="I133" s="123">
        <v>7746.39</v>
      </c>
      <c r="J133" s="102">
        <f t="shared" si="6"/>
        <v>7746.39</v>
      </c>
      <c r="K133" s="101">
        <f>BDI!$G$17</f>
        <v>0.11260000000000001</v>
      </c>
      <c r="L133" s="101"/>
      <c r="M133" s="101"/>
      <c r="N133" s="104">
        <f t="shared" si="7"/>
        <v>8618.6299999999992</v>
      </c>
      <c r="O133" s="103">
        <f t="shared" si="8"/>
        <v>2585.59</v>
      </c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</row>
    <row r="134" spans="1:167" s="78" customFormat="1" x14ac:dyDescent="0.2">
      <c r="A134" s="97" t="s">
        <v>1906</v>
      </c>
      <c r="B134" s="97" t="s">
        <v>554</v>
      </c>
      <c r="C134" s="98" t="s">
        <v>1174</v>
      </c>
      <c r="D134" s="99" t="s">
        <v>17</v>
      </c>
      <c r="E134" s="99">
        <v>1</v>
      </c>
      <c r="F134" s="99">
        <v>0.3</v>
      </c>
      <c r="G134" s="100"/>
      <c r="H134" s="101"/>
      <c r="I134" s="123">
        <v>4429.95</v>
      </c>
      <c r="J134" s="102">
        <f t="shared" si="6"/>
        <v>4429.95</v>
      </c>
      <c r="K134" s="101">
        <f>BDI!$G$17</f>
        <v>0.11260000000000001</v>
      </c>
      <c r="L134" s="101"/>
      <c r="M134" s="101"/>
      <c r="N134" s="104">
        <f t="shared" si="7"/>
        <v>4928.76</v>
      </c>
      <c r="O134" s="103">
        <f t="shared" si="8"/>
        <v>1478.63</v>
      </c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</row>
    <row r="135" spans="1:167" s="78" customFormat="1" x14ac:dyDescent="0.2">
      <c r="A135" s="97" t="s">
        <v>1907</v>
      </c>
      <c r="B135" s="97" t="s">
        <v>555</v>
      </c>
      <c r="C135" s="98" t="s">
        <v>1175</v>
      </c>
      <c r="D135" s="99" t="s">
        <v>17</v>
      </c>
      <c r="E135" s="99">
        <v>1</v>
      </c>
      <c r="F135" s="99">
        <v>0.3</v>
      </c>
      <c r="G135" s="100"/>
      <c r="H135" s="101"/>
      <c r="I135" s="123">
        <v>5294.83</v>
      </c>
      <c r="J135" s="102">
        <f t="shared" si="6"/>
        <v>5294.83</v>
      </c>
      <c r="K135" s="101">
        <f>BDI!$G$17</f>
        <v>0.11260000000000001</v>
      </c>
      <c r="L135" s="101"/>
      <c r="M135" s="101"/>
      <c r="N135" s="104">
        <f t="shared" si="7"/>
        <v>5891.03</v>
      </c>
      <c r="O135" s="103">
        <f t="shared" si="8"/>
        <v>1767.31</v>
      </c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</row>
    <row r="136" spans="1:167" s="78" customFormat="1" x14ac:dyDescent="0.2">
      <c r="A136" s="97" t="s">
        <v>1908</v>
      </c>
      <c r="B136" s="97" t="s">
        <v>556</v>
      </c>
      <c r="C136" s="98" t="s">
        <v>1176</v>
      </c>
      <c r="D136" s="99" t="s">
        <v>17</v>
      </c>
      <c r="E136" s="99">
        <v>20</v>
      </c>
      <c r="F136" s="99">
        <v>0.3</v>
      </c>
      <c r="G136" s="100"/>
      <c r="H136" s="101"/>
      <c r="I136" s="123">
        <v>142.5</v>
      </c>
      <c r="J136" s="102">
        <f t="shared" si="6"/>
        <v>2850</v>
      </c>
      <c r="K136" s="101">
        <f>BDI!$G$17</f>
        <v>0.11260000000000001</v>
      </c>
      <c r="L136" s="101"/>
      <c r="M136" s="101"/>
      <c r="N136" s="104">
        <f t="shared" si="7"/>
        <v>158.55000000000001</v>
      </c>
      <c r="O136" s="103">
        <f t="shared" si="8"/>
        <v>951.3</v>
      </c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</row>
    <row r="137" spans="1:167" s="78" customFormat="1" ht="25.5" x14ac:dyDescent="0.2">
      <c r="A137" s="97" t="s">
        <v>1909</v>
      </c>
      <c r="B137" s="97" t="s">
        <v>557</v>
      </c>
      <c r="C137" s="98" t="s">
        <v>1621</v>
      </c>
      <c r="D137" s="99" t="s">
        <v>17</v>
      </c>
      <c r="E137" s="99">
        <v>5</v>
      </c>
      <c r="F137" s="99">
        <v>0.3</v>
      </c>
      <c r="G137" s="100"/>
      <c r="H137" s="101"/>
      <c r="I137" s="123">
        <v>437.35</v>
      </c>
      <c r="J137" s="102">
        <f t="shared" si="6"/>
        <v>2186.75</v>
      </c>
      <c r="K137" s="101">
        <f>BDI!$G$17</f>
        <v>0.11260000000000001</v>
      </c>
      <c r="L137" s="101"/>
      <c r="M137" s="101"/>
      <c r="N137" s="104">
        <f t="shared" si="7"/>
        <v>486.6</v>
      </c>
      <c r="O137" s="103">
        <f t="shared" si="8"/>
        <v>729.9</v>
      </c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</row>
    <row r="138" spans="1:167" s="78" customFormat="1" x14ac:dyDescent="0.2">
      <c r="A138" s="97" t="s">
        <v>1910</v>
      </c>
      <c r="B138" s="97" t="s">
        <v>558</v>
      </c>
      <c r="C138" s="98" t="s">
        <v>1177</v>
      </c>
      <c r="D138" s="99" t="s">
        <v>17</v>
      </c>
      <c r="E138" s="99">
        <v>5</v>
      </c>
      <c r="F138" s="99">
        <v>0.3</v>
      </c>
      <c r="G138" s="100"/>
      <c r="H138" s="101"/>
      <c r="I138" s="123">
        <v>1178.96</v>
      </c>
      <c r="J138" s="102">
        <f t="shared" si="6"/>
        <v>5894.8</v>
      </c>
      <c r="K138" s="101">
        <f>BDI!$G$17</f>
        <v>0.11260000000000001</v>
      </c>
      <c r="L138" s="101"/>
      <c r="M138" s="101"/>
      <c r="N138" s="104">
        <f t="shared" si="7"/>
        <v>1311.71</v>
      </c>
      <c r="O138" s="103">
        <f t="shared" si="8"/>
        <v>1967.57</v>
      </c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</row>
    <row r="139" spans="1:167" s="78" customFormat="1" x14ac:dyDescent="0.2">
      <c r="A139" s="97" t="s">
        <v>1911</v>
      </c>
      <c r="B139" s="97" t="s">
        <v>559</v>
      </c>
      <c r="C139" s="98" t="s">
        <v>1178</v>
      </c>
      <c r="D139" s="99" t="s">
        <v>17</v>
      </c>
      <c r="E139" s="99">
        <v>15</v>
      </c>
      <c r="F139" s="99">
        <v>0.3</v>
      </c>
      <c r="G139" s="100"/>
      <c r="H139" s="101"/>
      <c r="I139" s="123">
        <v>1156.74</v>
      </c>
      <c r="J139" s="102">
        <f t="shared" si="6"/>
        <v>17351.099999999999</v>
      </c>
      <c r="K139" s="101">
        <f>BDI!$G$17</f>
        <v>0.11260000000000001</v>
      </c>
      <c r="L139" s="101"/>
      <c r="M139" s="101"/>
      <c r="N139" s="104">
        <f t="shared" si="7"/>
        <v>1286.99</v>
      </c>
      <c r="O139" s="103">
        <f t="shared" si="8"/>
        <v>5791.46</v>
      </c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</row>
    <row r="140" spans="1:167" s="78" customFormat="1" x14ac:dyDescent="0.2">
      <c r="A140" s="97" t="s">
        <v>1912</v>
      </c>
      <c r="B140" s="97" t="s">
        <v>560</v>
      </c>
      <c r="C140" s="98" t="s">
        <v>1179</v>
      </c>
      <c r="D140" s="99" t="s">
        <v>17</v>
      </c>
      <c r="E140" s="99">
        <v>9</v>
      </c>
      <c r="F140" s="99">
        <v>0.3</v>
      </c>
      <c r="G140" s="100"/>
      <c r="H140" s="101"/>
      <c r="I140" s="123">
        <v>646.22</v>
      </c>
      <c r="J140" s="102">
        <f t="shared" si="6"/>
        <v>5815.98</v>
      </c>
      <c r="K140" s="101">
        <f>BDI!$G$17</f>
        <v>0.11260000000000001</v>
      </c>
      <c r="L140" s="101"/>
      <c r="M140" s="101"/>
      <c r="N140" s="104">
        <f t="shared" si="7"/>
        <v>718.98</v>
      </c>
      <c r="O140" s="103">
        <f t="shared" si="8"/>
        <v>1941.25</v>
      </c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</row>
    <row r="141" spans="1:167" s="78" customFormat="1" x14ac:dyDescent="0.2">
      <c r="A141" s="97" t="s">
        <v>1913</v>
      </c>
      <c r="B141" s="97" t="s">
        <v>561</v>
      </c>
      <c r="C141" s="98" t="s">
        <v>1180</v>
      </c>
      <c r="D141" s="99" t="s">
        <v>17</v>
      </c>
      <c r="E141" s="99">
        <v>9</v>
      </c>
      <c r="F141" s="99">
        <v>0.3</v>
      </c>
      <c r="G141" s="100"/>
      <c r="H141" s="101"/>
      <c r="I141" s="123">
        <v>738.41</v>
      </c>
      <c r="J141" s="102">
        <f t="shared" si="6"/>
        <v>6645.69</v>
      </c>
      <c r="K141" s="101">
        <f>BDI!$G$17</f>
        <v>0.11260000000000001</v>
      </c>
      <c r="L141" s="101"/>
      <c r="M141" s="101"/>
      <c r="N141" s="104">
        <f t="shared" si="7"/>
        <v>821.55</v>
      </c>
      <c r="O141" s="103">
        <f t="shared" si="8"/>
        <v>2218.19</v>
      </c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</row>
    <row r="142" spans="1:167" s="78" customFormat="1" x14ac:dyDescent="0.2">
      <c r="A142" s="97" t="s">
        <v>1914</v>
      </c>
      <c r="B142" s="97" t="s">
        <v>562</v>
      </c>
      <c r="C142" s="98" t="s">
        <v>1181</v>
      </c>
      <c r="D142" s="99" t="s">
        <v>17</v>
      </c>
      <c r="E142" s="99">
        <v>18</v>
      </c>
      <c r="F142" s="99">
        <v>0.3</v>
      </c>
      <c r="G142" s="100"/>
      <c r="H142" s="101"/>
      <c r="I142" s="123">
        <v>3579.47</v>
      </c>
      <c r="J142" s="102">
        <f t="shared" si="6"/>
        <v>64430.46</v>
      </c>
      <c r="K142" s="101">
        <f>BDI!$G$17</f>
        <v>0.11260000000000001</v>
      </c>
      <c r="L142" s="101"/>
      <c r="M142" s="101"/>
      <c r="N142" s="104">
        <f t="shared" si="7"/>
        <v>3982.52</v>
      </c>
      <c r="O142" s="103">
        <f t="shared" si="8"/>
        <v>21505.61</v>
      </c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</row>
    <row r="143" spans="1:167" s="78" customFormat="1" x14ac:dyDescent="0.2">
      <c r="A143" s="97" t="s">
        <v>1915</v>
      </c>
      <c r="B143" s="97" t="s">
        <v>563</v>
      </c>
      <c r="C143" s="98" t="s">
        <v>1182</v>
      </c>
      <c r="D143" s="99" t="s">
        <v>17</v>
      </c>
      <c r="E143" s="99">
        <v>9</v>
      </c>
      <c r="F143" s="99">
        <v>0.3</v>
      </c>
      <c r="G143" s="100"/>
      <c r="H143" s="101"/>
      <c r="I143" s="123">
        <v>2879.2</v>
      </c>
      <c r="J143" s="102">
        <f t="shared" si="6"/>
        <v>25912.799999999999</v>
      </c>
      <c r="K143" s="101">
        <f>BDI!$G$17</f>
        <v>0.11260000000000001</v>
      </c>
      <c r="L143" s="101"/>
      <c r="M143" s="101"/>
      <c r="N143" s="104">
        <f t="shared" si="7"/>
        <v>3203.4</v>
      </c>
      <c r="O143" s="103">
        <f t="shared" si="8"/>
        <v>8649.18</v>
      </c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</row>
    <row r="144" spans="1:167" s="78" customFormat="1" x14ac:dyDescent="0.2">
      <c r="A144" s="97" t="s">
        <v>1916</v>
      </c>
      <c r="B144" s="97" t="s">
        <v>564</v>
      </c>
      <c r="C144" s="98" t="s">
        <v>1183</v>
      </c>
      <c r="D144" s="99" t="s">
        <v>17</v>
      </c>
      <c r="E144" s="99">
        <v>36</v>
      </c>
      <c r="F144" s="99">
        <v>0.3</v>
      </c>
      <c r="G144" s="100"/>
      <c r="H144" s="101"/>
      <c r="I144" s="123">
        <v>4782.9799999999996</v>
      </c>
      <c r="J144" s="102">
        <f t="shared" si="6"/>
        <v>172187.28</v>
      </c>
      <c r="K144" s="101">
        <f>BDI!$G$17</f>
        <v>0.11260000000000001</v>
      </c>
      <c r="L144" s="101"/>
      <c r="M144" s="101"/>
      <c r="N144" s="104">
        <f t="shared" si="7"/>
        <v>5321.54</v>
      </c>
      <c r="O144" s="103">
        <f t="shared" si="8"/>
        <v>57472.63</v>
      </c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</row>
    <row r="145" spans="1:167" s="78" customFormat="1" x14ac:dyDescent="0.2">
      <c r="A145" s="97" t="s">
        <v>1917</v>
      </c>
      <c r="B145" s="97" t="s">
        <v>565</v>
      </c>
      <c r="C145" s="98" t="s">
        <v>1184</v>
      </c>
      <c r="D145" s="99" t="s">
        <v>17</v>
      </c>
      <c r="E145" s="99">
        <v>12</v>
      </c>
      <c r="F145" s="99">
        <v>0.3</v>
      </c>
      <c r="G145" s="100"/>
      <c r="H145" s="101"/>
      <c r="I145" s="123">
        <v>467.53</v>
      </c>
      <c r="J145" s="102">
        <f t="shared" si="6"/>
        <v>5610.36</v>
      </c>
      <c r="K145" s="101">
        <f>BDI!$G$17</f>
        <v>0.11260000000000001</v>
      </c>
      <c r="L145" s="101"/>
      <c r="M145" s="101"/>
      <c r="N145" s="104">
        <f t="shared" si="7"/>
        <v>520.16999999999996</v>
      </c>
      <c r="O145" s="103">
        <f t="shared" si="8"/>
        <v>1872.61</v>
      </c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</row>
    <row r="146" spans="1:167" s="78" customFormat="1" x14ac:dyDescent="0.2">
      <c r="A146" s="97" t="s">
        <v>1918</v>
      </c>
      <c r="B146" s="97" t="s">
        <v>566</v>
      </c>
      <c r="C146" s="98" t="s">
        <v>1185</v>
      </c>
      <c r="D146" s="99" t="s">
        <v>17</v>
      </c>
      <c r="E146" s="99">
        <v>18</v>
      </c>
      <c r="F146" s="99">
        <v>0.3</v>
      </c>
      <c r="G146" s="100"/>
      <c r="H146" s="101"/>
      <c r="I146" s="123">
        <v>280.12</v>
      </c>
      <c r="J146" s="102">
        <f t="shared" si="6"/>
        <v>5042.16</v>
      </c>
      <c r="K146" s="101">
        <f>BDI!$G$17</f>
        <v>0.11260000000000001</v>
      </c>
      <c r="L146" s="101"/>
      <c r="M146" s="101"/>
      <c r="N146" s="104">
        <f t="shared" si="7"/>
        <v>311.66000000000003</v>
      </c>
      <c r="O146" s="103">
        <f t="shared" si="8"/>
        <v>1682.96</v>
      </c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</row>
    <row r="147" spans="1:167" s="78" customFormat="1" ht="25.5" x14ac:dyDescent="0.2">
      <c r="A147" s="97" t="s">
        <v>1919</v>
      </c>
      <c r="B147" s="97" t="s">
        <v>567</v>
      </c>
      <c r="C147" s="98" t="s">
        <v>1186</v>
      </c>
      <c r="D147" s="99" t="s">
        <v>17</v>
      </c>
      <c r="E147" s="99">
        <v>15</v>
      </c>
      <c r="F147" s="99">
        <v>0.3</v>
      </c>
      <c r="G147" s="100"/>
      <c r="H147" s="101"/>
      <c r="I147" s="123">
        <v>577.53</v>
      </c>
      <c r="J147" s="102">
        <f t="shared" si="6"/>
        <v>8662.9500000000007</v>
      </c>
      <c r="K147" s="101">
        <f>BDI!$G$17</f>
        <v>0.11260000000000001</v>
      </c>
      <c r="L147" s="101"/>
      <c r="M147" s="101"/>
      <c r="N147" s="104">
        <f t="shared" si="7"/>
        <v>642.55999999999995</v>
      </c>
      <c r="O147" s="103">
        <f t="shared" si="8"/>
        <v>2891.52</v>
      </c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</row>
    <row r="148" spans="1:167" s="78" customFormat="1" ht="25.5" x14ac:dyDescent="0.2">
      <c r="A148" s="97" t="s">
        <v>1920</v>
      </c>
      <c r="B148" s="97" t="s">
        <v>568</v>
      </c>
      <c r="C148" s="98" t="s">
        <v>1187</v>
      </c>
      <c r="D148" s="99" t="s">
        <v>17</v>
      </c>
      <c r="E148" s="99">
        <v>15</v>
      </c>
      <c r="F148" s="99">
        <v>0.3</v>
      </c>
      <c r="G148" s="100"/>
      <c r="H148" s="101"/>
      <c r="I148" s="123">
        <v>590.74</v>
      </c>
      <c r="J148" s="102">
        <f t="shared" si="6"/>
        <v>8861.1</v>
      </c>
      <c r="K148" s="101">
        <f>BDI!$G$17</f>
        <v>0.11260000000000001</v>
      </c>
      <c r="L148" s="101"/>
      <c r="M148" s="101"/>
      <c r="N148" s="104">
        <f t="shared" si="7"/>
        <v>657.26</v>
      </c>
      <c r="O148" s="103">
        <f t="shared" si="8"/>
        <v>2957.67</v>
      </c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</row>
    <row r="149" spans="1:167" s="78" customFormat="1" x14ac:dyDescent="0.2">
      <c r="A149" s="97" t="s">
        <v>1921</v>
      </c>
      <c r="B149" s="97" t="s">
        <v>569</v>
      </c>
      <c r="C149" s="98" t="s">
        <v>1188</v>
      </c>
      <c r="D149" s="99" t="s">
        <v>17</v>
      </c>
      <c r="E149" s="99">
        <v>15</v>
      </c>
      <c r="F149" s="99">
        <v>0.3</v>
      </c>
      <c r="G149" s="100"/>
      <c r="H149" s="101"/>
      <c r="I149" s="123">
        <v>228.82</v>
      </c>
      <c r="J149" s="102">
        <f t="shared" si="6"/>
        <v>3432.3</v>
      </c>
      <c r="K149" s="101">
        <f>BDI!$G$17</f>
        <v>0.11260000000000001</v>
      </c>
      <c r="L149" s="101"/>
      <c r="M149" s="101"/>
      <c r="N149" s="104">
        <f t="shared" si="7"/>
        <v>254.59</v>
      </c>
      <c r="O149" s="103">
        <f t="shared" si="8"/>
        <v>1145.6600000000001</v>
      </c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</row>
    <row r="150" spans="1:167" s="78" customFormat="1" x14ac:dyDescent="0.2">
      <c r="A150" s="97" t="s">
        <v>1922</v>
      </c>
      <c r="B150" s="97" t="s">
        <v>570</v>
      </c>
      <c r="C150" s="98" t="s">
        <v>1189</v>
      </c>
      <c r="D150" s="99" t="s">
        <v>17</v>
      </c>
      <c r="E150" s="99">
        <v>15</v>
      </c>
      <c r="F150" s="99">
        <v>0.3</v>
      </c>
      <c r="G150" s="100"/>
      <c r="H150" s="101"/>
      <c r="I150" s="123">
        <v>1181.6400000000001</v>
      </c>
      <c r="J150" s="102">
        <f t="shared" si="6"/>
        <v>17724.599999999999</v>
      </c>
      <c r="K150" s="101">
        <f>BDI!$G$17</f>
        <v>0.11260000000000001</v>
      </c>
      <c r="L150" s="101"/>
      <c r="M150" s="101"/>
      <c r="N150" s="104">
        <f t="shared" si="7"/>
        <v>1314.69</v>
      </c>
      <c r="O150" s="103">
        <f t="shared" si="8"/>
        <v>5916.11</v>
      </c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</row>
    <row r="151" spans="1:167" s="78" customFormat="1" x14ac:dyDescent="0.2">
      <c r="A151" s="97" t="s">
        <v>1923</v>
      </c>
      <c r="B151" s="97" t="s">
        <v>571</v>
      </c>
      <c r="C151" s="98" t="s">
        <v>1190</v>
      </c>
      <c r="D151" s="99" t="s">
        <v>17</v>
      </c>
      <c r="E151" s="99">
        <v>15</v>
      </c>
      <c r="F151" s="99">
        <v>0.3</v>
      </c>
      <c r="G151" s="100"/>
      <c r="H151" s="101"/>
      <c r="I151" s="123">
        <v>1199.1600000000001</v>
      </c>
      <c r="J151" s="102">
        <f t="shared" si="6"/>
        <v>17987.400000000001</v>
      </c>
      <c r="K151" s="101">
        <f>BDI!$G$17</f>
        <v>0.11260000000000001</v>
      </c>
      <c r="L151" s="101"/>
      <c r="M151" s="101"/>
      <c r="N151" s="104">
        <f t="shared" si="7"/>
        <v>1334.19</v>
      </c>
      <c r="O151" s="103">
        <f t="shared" si="8"/>
        <v>6003.86</v>
      </c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</row>
    <row r="152" spans="1:167" s="78" customFormat="1" x14ac:dyDescent="0.2">
      <c r="A152" s="97" t="s">
        <v>1924</v>
      </c>
      <c r="B152" s="97" t="s">
        <v>572</v>
      </c>
      <c r="C152" s="98" t="s">
        <v>1191</v>
      </c>
      <c r="D152" s="99" t="s">
        <v>17</v>
      </c>
      <c r="E152" s="99">
        <v>15</v>
      </c>
      <c r="F152" s="99">
        <v>0.3</v>
      </c>
      <c r="G152" s="100"/>
      <c r="H152" s="101"/>
      <c r="I152" s="123">
        <v>126.69</v>
      </c>
      <c r="J152" s="102">
        <f t="shared" si="6"/>
        <v>1900.35</v>
      </c>
      <c r="K152" s="101">
        <f>BDI!$G$17</f>
        <v>0.11260000000000001</v>
      </c>
      <c r="L152" s="101"/>
      <c r="M152" s="101"/>
      <c r="N152" s="104">
        <f t="shared" si="7"/>
        <v>140.96</v>
      </c>
      <c r="O152" s="103">
        <f t="shared" si="8"/>
        <v>634.32000000000005</v>
      </c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</row>
    <row r="153" spans="1:167" s="78" customFormat="1" x14ac:dyDescent="0.2">
      <c r="A153" s="97" t="s">
        <v>1925</v>
      </c>
      <c r="B153" s="97" t="s">
        <v>573</v>
      </c>
      <c r="C153" s="98" t="s">
        <v>1192</v>
      </c>
      <c r="D153" s="99" t="s">
        <v>17</v>
      </c>
      <c r="E153" s="99">
        <v>15</v>
      </c>
      <c r="F153" s="99">
        <v>0.3</v>
      </c>
      <c r="G153" s="100"/>
      <c r="H153" s="101"/>
      <c r="I153" s="123">
        <v>107.3</v>
      </c>
      <c r="J153" s="102">
        <f t="shared" si="6"/>
        <v>1609.5</v>
      </c>
      <c r="K153" s="101">
        <f>BDI!$G$17</f>
        <v>0.11260000000000001</v>
      </c>
      <c r="L153" s="101"/>
      <c r="M153" s="101"/>
      <c r="N153" s="104">
        <f t="shared" si="7"/>
        <v>119.38</v>
      </c>
      <c r="O153" s="103">
        <f t="shared" si="8"/>
        <v>537.21</v>
      </c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</row>
    <row r="154" spans="1:167" s="78" customFormat="1" x14ac:dyDescent="0.2">
      <c r="A154" s="97" t="s">
        <v>1926</v>
      </c>
      <c r="B154" s="97" t="s">
        <v>574</v>
      </c>
      <c r="C154" s="98" t="s">
        <v>1193</v>
      </c>
      <c r="D154" s="99" t="s">
        <v>17</v>
      </c>
      <c r="E154" s="99">
        <v>9</v>
      </c>
      <c r="F154" s="99">
        <v>0.3</v>
      </c>
      <c r="G154" s="100"/>
      <c r="H154" s="101"/>
      <c r="I154" s="123">
        <v>187.3</v>
      </c>
      <c r="J154" s="102">
        <f t="shared" si="6"/>
        <v>1685.7</v>
      </c>
      <c r="K154" s="101">
        <f>BDI!$G$17</f>
        <v>0.11260000000000001</v>
      </c>
      <c r="L154" s="101"/>
      <c r="M154" s="101"/>
      <c r="N154" s="104">
        <f t="shared" si="7"/>
        <v>208.39</v>
      </c>
      <c r="O154" s="103">
        <f t="shared" si="8"/>
        <v>562.65</v>
      </c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</row>
    <row r="155" spans="1:167" s="78" customFormat="1" x14ac:dyDescent="0.2">
      <c r="A155" s="97" t="s">
        <v>1927</v>
      </c>
      <c r="B155" s="97" t="s">
        <v>575</v>
      </c>
      <c r="C155" s="98" t="s">
        <v>1194</v>
      </c>
      <c r="D155" s="99" t="s">
        <v>17</v>
      </c>
      <c r="E155" s="99">
        <v>4</v>
      </c>
      <c r="F155" s="99">
        <v>0.3</v>
      </c>
      <c r="G155" s="100"/>
      <c r="H155" s="101"/>
      <c r="I155" s="123">
        <v>2150.4299999999998</v>
      </c>
      <c r="J155" s="102">
        <f t="shared" si="6"/>
        <v>8601.7199999999993</v>
      </c>
      <c r="K155" s="101">
        <f>BDI!$G$17</f>
        <v>0.11260000000000001</v>
      </c>
      <c r="L155" s="101"/>
      <c r="M155" s="101"/>
      <c r="N155" s="104">
        <f t="shared" si="7"/>
        <v>2392.5700000000002</v>
      </c>
      <c r="O155" s="103">
        <f t="shared" si="8"/>
        <v>2871.08</v>
      </c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</row>
    <row r="156" spans="1:167" s="78" customFormat="1" x14ac:dyDescent="0.2">
      <c r="A156" s="97" t="s">
        <v>1928</v>
      </c>
      <c r="B156" s="97" t="s">
        <v>576</v>
      </c>
      <c r="C156" s="98" t="s">
        <v>1195</v>
      </c>
      <c r="D156" s="99" t="s">
        <v>17</v>
      </c>
      <c r="E156" s="99">
        <v>9</v>
      </c>
      <c r="F156" s="99">
        <v>0.3</v>
      </c>
      <c r="G156" s="100"/>
      <c r="H156" s="101"/>
      <c r="I156" s="123">
        <v>867.32</v>
      </c>
      <c r="J156" s="102">
        <f t="shared" si="6"/>
        <v>7805.88</v>
      </c>
      <c r="K156" s="101">
        <f>BDI!$G$17</f>
        <v>0.11260000000000001</v>
      </c>
      <c r="L156" s="101"/>
      <c r="M156" s="101"/>
      <c r="N156" s="104">
        <f t="shared" si="7"/>
        <v>964.98</v>
      </c>
      <c r="O156" s="103">
        <f t="shared" si="8"/>
        <v>2605.4499999999998</v>
      </c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</row>
    <row r="157" spans="1:167" s="78" customFormat="1" x14ac:dyDescent="0.2">
      <c r="A157" s="97" t="s">
        <v>1929</v>
      </c>
      <c r="B157" s="97" t="s">
        <v>577</v>
      </c>
      <c r="C157" s="98" t="s">
        <v>1196</v>
      </c>
      <c r="D157" s="99" t="s">
        <v>17</v>
      </c>
      <c r="E157" s="99">
        <v>9</v>
      </c>
      <c r="F157" s="99">
        <v>0.3</v>
      </c>
      <c r="G157" s="100"/>
      <c r="H157" s="101"/>
      <c r="I157" s="123">
        <v>2187.54</v>
      </c>
      <c r="J157" s="102">
        <f t="shared" si="6"/>
        <v>19687.86</v>
      </c>
      <c r="K157" s="101">
        <f>BDI!$G$17</f>
        <v>0.11260000000000001</v>
      </c>
      <c r="L157" s="101"/>
      <c r="M157" s="101"/>
      <c r="N157" s="104">
        <f t="shared" si="7"/>
        <v>2433.86</v>
      </c>
      <c r="O157" s="103">
        <f t="shared" si="8"/>
        <v>6571.42</v>
      </c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</row>
    <row r="158" spans="1:167" s="78" customFormat="1" x14ac:dyDescent="0.2">
      <c r="A158" s="97" t="s">
        <v>1930</v>
      </c>
      <c r="B158" s="97" t="s">
        <v>578</v>
      </c>
      <c r="C158" s="98" t="s">
        <v>1197</v>
      </c>
      <c r="D158" s="99" t="s">
        <v>17</v>
      </c>
      <c r="E158" s="99">
        <v>18</v>
      </c>
      <c r="F158" s="99">
        <v>0.3</v>
      </c>
      <c r="G158" s="100"/>
      <c r="H158" s="101"/>
      <c r="I158" s="123">
        <v>1476.31</v>
      </c>
      <c r="J158" s="102">
        <f t="shared" si="6"/>
        <v>26573.58</v>
      </c>
      <c r="K158" s="101">
        <f>BDI!$G$17</f>
        <v>0.11260000000000001</v>
      </c>
      <c r="L158" s="101"/>
      <c r="M158" s="101"/>
      <c r="N158" s="104">
        <f t="shared" si="7"/>
        <v>1642.54</v>
      </c>
      <c r="O158" s="103">
        <f t="shared" si="8"/>
        <v>8869.7199999999993</v>
      </c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</row>
    <row r="159" spans="1:167" s="78" customFormat="1" ht="25.5" x14ac:dyDescent="0.2">
      <c r="A159" s="97" t="s">
        <v>1931</v>
      </c>
      <c r="B159" s="97" t="s">
        <v>579</v>
      </c>
      <c r="C159" s="98" t="s">
        <v>1198</v>
      </c>
      <c r="D159" s="99" t="s">
        <v>17</v>
      </c>
      <c r="E159" s="99">
        <v>18</v>
      </c>
      <c r="F159" s="99">
        <v>0.3</v>
      </c>
      <c r="G159" s="100"/>
      <c r="H159" s="101"/>
      <c r="I159" s="123">
        <v>1566.32</v>
      </c>
      <c r="J159" s="102">
        <f t="shared" si="6"/>
        <v>28193.759999999998</v>
      </c>
      <c r="K159" s="101">
        <f>BDI!$G$17</f>
        <v>0.11260000000000001</v>
      </c>
      <c r="L159" s="101"/>
      <c r="M159" s="101"/>
      <c r="N159" s="104">
        <f t="shared" si="7"/>
        <v>1742.69</v>
      </c>
      <c r="O159" s="103">
        <f t="shared" si="8"/>
        <v>9410.5300000000007</v>
      </c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</row>
    <row r="160" spans="1:167" s="78" customFormat="1" ht="25.5" x14ac:dyDescent="0.2">
      <c r="A160" s="97" t="s">
        <v>1932</v>
      </c>
      <c r="B160" s="97" t="s">
        <v>580</v>
      </c>
      <c r="C160" s="98" t="s">
        <v>1199</v>
      </c>
      <c r="D160" s="99" t="s">
        <v>17</v>
      </c>
      <c r="E160" s="99">
        <v>18</v>
      </c>
      <c r="F160" s="99">
        <v>0.3</v>
      </c>
      <c r="G160" s="100"/>
      <c r="H160" s="101"/>
      <c r="I160" s="123">
        <v>1315.07</v>
      </c>
      <c r="J160" s="102">
        <f t="shared" si="6"/>
        <v>23671.26</v>
      </c>
      <c r="K160" s="101">
        <f>BDI!$G$17</f>
        <v>0.11260000000000001</v>
      </c>
      <c r="L160" s="101"/>
      <c r="M160" s="101"/>
      <c r="N160" s="104">
        <f t="shared" si="7"/>
        <v>1463.15</v>
      </c>
      <c r="O160" s="103">
        <f t="shared" si="8"/>
        <v>7901.01</v>
      </c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</row>
    <row r="161" spans="1:167" s="78" customFormat="1" x14ac:dyDescent="0.2">
      <c r="A161" s="97" t="s">
        <v>1933</v>
      </c>
      <c r="B161" s="97" t="s">
        <v>581</v>
      </c>
      <c r="C161" s="98" t="s">
        <v>1200</v>
      </c>
      <c r="D161" s="99" t="s">
        <v>17</v>
      </c>
      <c r="E161" s="99">
        <v>36</v>
      </c>
      <c r="F161" s="99">
        <v>0.3</v>
      </c>
      <c r="G161" s="100"/>
      <c r="H161" s="101"/>
      <c r="I161" s="123">
        <v>2059.86</v>
      </c>
      <c r="J161" s="102">
        <f t="shared" si="6"/>
        <v>74154.960000000006</v>
      </c>
      <c r="K161" s="101">
        <f>BDI!$G$17</f>
        <v>0.11260000000000001</v>
      </c>
      <c r="L161" s="101"/>
      <c r="M161" s="101"/>
      <c r="N161" s="104">
        <f t="shared" si="7"/>
        <v>2291.8000000000002</v>
      </c>
      <c r="O161" s="103">
        <f t="shared" si="8"/>
        <v>24751.439999999999</v>
      </c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</row>
    <row r="162" spans="1:167" s="78" customFormat="1" x14ac:dyDescent="0.2">
      <c r="A162" s="97" t="s">
        <v>1934</v>
      </c>
      <c r="B162" s="97" t="s">
        <v>582</v>
      </c>
      <c r="C162" s="98" t="s">
        <v>1201</v>
      </c>
      <c r="D162" s="99" t="s">
        <v>17</v>
      </c>
      <c r="E162" s="99">
        <v>12</v>
      </c>
      <c r="F162" s="99">
        <v>0.3</v>
      </c>
      <c r="G162" s="100"/>
      <c r="H162" s="101"/>
      <c r="I162" s="123">
        <v>89.48</v>
      </c>
      <c r="J162" s="102">
        <f t="shared" si="6"/>
        <v>1073.76</v>
      </c>
      <c r="K162" s="101">
        <f>BDI!$G$17</f>
        <v>0.11260000000000001</v>
      </c>
      <c r="L162" s="101"/>
      <c r="M162" s="101"/>
      <c r="N162" s="104">
        <f t="shared" si="7"/>
        <v>99.56</v>
      </c>
      <c r="O162" s="103">
        <f t="shared" si="8"/>
        <v>358.42</v>
      </c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</row>
    <row r="163" spans="1:167" s="78" customFormat="1" x14ac:dyDescent="0.2">
      <c r="A163" s="97" t="s">
        <v>1935</v>
      </c>
      <c r="B163" s="97" t="s">
        <v>583</v>
      </c>
      <c r="C163" s="98" t="s">
        <v>1202</v>
      </c>
      <c r="D163" s="99" t="s">
        <v>17</v>
      </c>
      <c r="E163" s="99">
        <v>6</v>
      </c>
      <c r="F163" s="99">
        <v>0.3</v>
      </c>
      <c r="G163" s="100"/>
      <c r="H163" s="101"/>
      <c r="I163" s="123">
        <v>2948.69</v>
      </c>
      <c r="J163" s="102">
        <f t="shared" si="6"/>
        <v>17692.14</v>
      </c>
      <c r="K163" s="101">
        <f>BDI!$G$17</f>
        <v>0.11260000000000001</v>
      </c>
      <c r="L163" s="101"/>
      <c r="M163" s="101"/>
      <c r="N163" s="104">
        <f t="shared" si="7"/>
        <v>3280.71</v>
      </c>
      <c r="O163" s="103">
        <f t="shared" si="8"/>
        <v>5905.28</v>
      </c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</row>
    <row r="164" spans="1:167" s="78" customFormat="1" x14ac:dyDescent="0.2">
      <c r="A164" s="97" t="s">
        <v>1936</v>
      </c>
      <c r="B164" s="97" t="s">
        <v>584</v>
      </c>
      <c r="C164" s="98" t="s">
        <v>1203</v>
      </c>
      <c r="D164" s="99" t="s">
        <v>17</v>
      </c>
      <c r="E164" s="99">
        <v>12</v>
      </c>
      <c r="F164" s="99">
        <v>0.3</v>
      </c>
      <c r="G164" s="100"/>
      <c r="H164" s="101"/>
      <c r="I164" s="123">
        <v>97</v>
      </c>
      <c r="J164" s="102">
        <f t="shared" si="6"/>
        <v>1164</v>
      </c>
      <c r="K164" s="101">
        <f>BDI!$G$17</f>
        <v>0.11260000000000001</v>
      </c>
      <c r="L164" s="101"/>
      <c r="M164" s="101"/>
      <c r="N164" s="104">
        <f t="shared" si="7"/>
        <v>107.92</v>
      </c>
      <c r="O164" s="103">
        <f t="shared" si="8"/>
        <v>388.51</v>
      </c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</row>
    <row r="165" spans="1:167" s="78" customFormat="1" x14ac:dyDescent="0.2">
      <c r="A165" s="97" t="s">
        <v>1937</v>
      </c>
      <c r="B165" s="97" t="s">
        <v>585</v>
      </c>
      <c r="C165" s="98" t="s">
        <v>1204</v>
      </c>
      <c r="D165" s="99" t="s">
        <v>17</v>
      </c>
      <c r="E165" s="99">
        <v>160</v>
      </c>
      <c r="F165" s="99">
        <v>0.3</v>
      </c>
      <c r="G165" s="100"/>
      <c r="H165" s="101"/>
      <c r="I165" s="123">
        <v>540.23</v>
      </c>
      <c r="J165" s="102">
        <f t="shared" si="6"/>
        <v>86436.800000000003</v>
      </c>
      <c r="K165" s="101">
        <f>BDI!$G$17</f>
        <v>0.11260000000000001</v>
      </c>
      <c r="L165" s="101"/>
      <c r="M165" s="101"/>
      <c r="N165" s="104">
        <f t="shared" si="7"/>
        <v>601.05999999999995</v>
      </c>
      <c r="O165" s="103">
        <f t="shared" si="8"/>
        <v>28850.880000000001</v>
      </c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</row>
    <row r="166" spans="1:167" s="78" customFormat="1" x14ac:dyDescent="0.2">
      <c r="A166" s="97" t="s">
        <v>1938</v>
      </c>
      <c r="B166" s="97" t="s">
        <v>586</v>
      </c>
      <c r="C166" s="98" t="s">
        <v>1205</v>
      </c>
      <c r="D166" s="99" t="s">
        <v>17</v>
      </c>
      <c r="E166" s="99">
        <v>100</v>
      </c>
      <c r="F166" s="99">
        <v>0.3</v>
      </c>
      <c r="G166" s="100"/>
      <c r="H166" s="101"/>
      <c r="I166" s="123">
        <v>77.67</v>
      </c>
      <c r="J166" s="102">
        <f t="shared" si="6"/>
        <v>7767</v>
      </c>
      <c r="K166" s="101">
        <f>BDI!$G$17</f>
        <v>0.11260000000000001</v>
      </c>
      <c r="L166" s="101"/>
      <c r="M166" s="101"/>
      <c r="N166" s="104">
        <f t="shared" si="7"/>
        <v>86.42</v>
      </c>
      <c r="O166" s="103">
        <f t="shared" si="8"/>
        <v>2592.6</v>
      </c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</row>
    <row r="167" spans="1:167" s="78" customFormat="1" x14ac:dyDescent="0.2">
      <c r="A167" s="97" t="s">
        <v>1939</v>
      </c>
      <c r="B167" s="97" t="s">
        <v>587</v>
      </c>
      <c r="C167" s="98" t="s">
        <v>1206</v>
      </c>
      <c r="D167" s="99" t="s">
        <v>17</v>
      </c>
      <c r="E167" s="99">
        <v>60</v>
      </c>
      <c r="F167" s="99">
        <v>0.3</v>
      </c>
      <c r="G167" s="100"/>
      <c r="H167" s="101"/>
      <c r="I167" s="123">
        <v>113.09</v>
      </c>
      <c r="J167" s="102">
        <f t="shared" si="6"/>
        <v>6785.4</v>
      </c>
      <c r="K167" s="101">
        <f>BDI!$G$17</f>
        <v>0.11260000000000001</v>
      </c>
      <c r="L167" s="101"/>
      <c r="M167" s="101"/>
      <c r="N167" s="104">
        <f t="shared" si="7"/>
        <v>125.82</v>
      </c>
      <c r="O167" s="103">
        <f t="shared" si="8"/>
        <v>2264.7600000000002</v>
      </c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</row>
    <row r="168" spans="1:167" s="78" customFormat="1" x14ac:dyDescent="0.2">
      <c r="A168" s="97" t="s">
        <v>1940</v>
      </c>
      <c r="B168" s="97" t="s">
        <v>588</v>
      </c>
      <c r="C168" s="98" t="s">
        <v>1207</v>
      </c>
      <c r="D168" s="99" t="s">
        <v>17</v>
      </c>
      <c r="E168" s="99">
        <v>3</v>
      </c>
      <c r="F168" s="99">
        <v>0.3</v>
      </c>
      <c r="G168" s="100"/>
      <c r="H168" s="101"/>
      <c r="I168" s="123">
        <v>3703.11</v>
      </c>
      <c r="J168" s="102">
        <f t="shared" ref="J168:J231" si="9">IF(ISNUMBER(I168),ROUND(E168*I168,2),"")</f>
        <v>11109.33</v>
      </c>
      <c r="K168" s="101">
        <f>BDI!$G$17</f>
        <v>0.11260000000000001</v>
      </c>
      <c r="L168" s="101"/>
      <c r="M168" s="101"/>
      <c r="N168" s="104">
        <f t="shared" ref="N168:N231" si="10">IF(ISNUMBER(I168),ROUND(I168*(1+K168),2),"")</f>
        <v>4120.08</v>
      </c>
      <c r="O168" s="103">
        <f t="shared" ref="O168:O231" si="11">IF(ISNUMBER(I168),ROUND(F168*N168*E168,2),"")</f>
        <v>3708.07</v>
      </c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</row>
    <row r="169" spans="1:167" s="78" customFormat="1" x14ac:dyDescent="0.2">
      <c r="A169" s="97" t="s">
        <v>1941</v>
      </c>
      <c r="B169" s="97" t="s">
        <v>589</v>
      </c>
      <c r="C169" s="98" t="s">
        <v>1208</v>
      </c>
      <c r="D169" s="99" t="s">
        <v>17</v>
      </c>
      <c r="E169" s="99">
        <v>6</v>
      </c>
      <c r="F169" s="99">
        <v>0.3</v>
      </c>
      <c r="G169" s="100"/>
      <c r="H169" s="101"/>
      <c r="I169" s="123">
        <v>4626.1899999999996</v>
      </c>
      <c r="J169" s="102">
        <f t="shared" si="9"/>
        <v>27757.14</v>
      </c>
      <c r="K169" s="101">
        <f>BDI!$G$17</f>
        <v>0.11260000000000001</v>
      </c>
      <c r="L169" s="101"/>
      <c r="M169" s="101"/>
      <c r="N169" s="104">
        <f t="shared" si="10"/>
        <v>5147.1000000000004</v>
      </c>
      <c r="O169" s="103">
        <f t="shared" si="11"/>
        <v>9264.7800000000007</v>
      </c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</row>
    <row r="170" spans="1:167" s="78" customFormat="1" ht="25.5" x14ac:dyDescent="0.2">
      <c r="A170" s="97" t="s">
        <v>1942</v>
      </c>
      <c r="B170" s="97" t="s">
        <v>590</v>
      </c>
      <c r="C170" s="98" t="s">
        <v>1209</v>
      </c>
      <c r="D170" s="99" t="s">
        <v>17</v>
      </c>
      <c r="E170" s="99">
        <v>4</v>
      </c>
      <c r="F170" s="99">
        <v>0.3</v>
      </c>
      <c r="G170" s="100"/>
      <c r="H170" s="101"/>
      <c r="I170" s="123">
        <v>14563.77</v>
      </c>
      <c r="J170" s="102">
        <f t="shared" si="9"/>
        <v>58255.08</v>
      </c>
      <c r="K170" s="101">
        <f>BDI!$G$17</f>
        <v>0.11260000000000001</v>
      </c>
      <c r="L170" s="101"/>
      <c r="M170" s="101"/>
      <c r="N170" s="104">
        <f t="shared" si="10"/>
        <v>16203.65</v>
      </c>
      <c r="O170" s="103">
        <f t="shared" si="11"/>
        <v>19444.38</v>
      </c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</row>
    <row r="171" spans="1:167" s="78" customFormat="1" x14ac:dyDescent="0.2">
      <c r="A171" s="97" t="s">
        <v>1943</v>
      </c>
      <c r="B171" s="97" t="s">
        <v>591</v>
      </c>
      <c r="C171" s="98" t="s">
        <v>1641</v>
      </c>
      <c r="D171" s="99" t="s">
        <v>17</v>
      </c>
      <c r="E171" s="99">
        <v>15</v>
      </c>
      <c r="F171" s="99">
        <v>0.3</v>
      </c>
      <c r="G171" s="100"/>
      <c r="H171" s="101"/>
      <c r="I171" s="123">
        <v>140.16</v>
      </c>
      <c r="J171" s="102">
        <f t="shared" si="9"/>
        <v>2102.4</v>
      </c>
      <c r="K171" s="101">
        <f>BDI!$G$17</f>
        <v>0.11260000000000001</v>
      </c>
      <c r="L171" s="101"/>
      <c r="M171" s="101"/>
      <c r="N171" s="104">
        <f t="shared" si="10"/>
        <v>155.94</v>
      </c>
      <c r="O171" s="103">
        <f t="shared" si="11"/>
        <v>701.73</v>
      </c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</row>
    <row r="172" spans="1:167" s="78" customFormat="1" x14ac:dyDescent="0.2">
      <c r="A172" s="97" t="s">
        <v>1944</v>
      </c>
      <c r="B172" s="97" t="s">
        <v>592</v>
      </c>
      <c r="C172" s="98" t="s">
        <v>1210</v>
      </c>
      <c r="D172" s="99" t="s">
        <v>17</v>
      </c>
      <c r="E172" s="99">
        <v>6</v>
      </c>
      <c r="F172" s="99">
        <v>0.3</v>
      </c>
      <c r="G172" s="100"/>
      <c r="H172" s="101"/>
      <c r="I172" s="123">
        <v>606.29</v>
      </c>
      <c r="J172" s="102">
        <f t="shared" si="9"/>
        <v>3637.74</v>
      </c>
      <c r="K172" s="101">
        <f>BDI!$G$17</f>
        <v>0.11260000000000001</v>
      </c>
      <c r="L172" s="101"/>
      <c r="M172" s="101"/>
      <c r="N172" s="104">
        <f t="shared" si="10"/>
        <v>674.56</v>
      </c>
      <c r="O172" s="103">
        <f t="shared" si="11"/>
        <v>1214.21</v>
      </c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</row>
    <row r="173" spans="1:167" s="78" customFormat="1" x14ac:dyDescent="0.2">
      <c r="A173" s="97" t="s">
        <v>1945</v>
      </c>
      <c r="B173" s="97" t="s">
        <v>593</v>
      </c>
      <c r="C173" s="98" t="s">
        <v>1211</v>
      </c>
      <c r="D173" s="99" t="s">
        <v>17</v>
      </c>
      <c r="E173" s="99">
        <v>6</v>
      </c>
      <c r="F173" s="99">
        <v>0.3</v>
      </c>
      <c r="G173" s="100"/>
      <c r="H173" s="101"/>
      <c r="I173" s="123">
        <v>1083.8499999999999</v>
      </c>
      <c r="J173" s="102">
        <f t="shared" si="9"/>
        <v>6503.1</v>
      </c>
      <c r="K173" s="101">
        <f>BDI!$G$17</f>
        <v>0.11260000000000001</v>
      </c>
      <c r="L173" s="101"/>
      <c r="M173" s="101"/>
      <c r="N173" s="104">
        <f t="shared" si="10"/>
        <v>1205.8900000000001</v>
      </c>
      <c r="O173" s="103">
        <f t="shared" si="11"/>
        <v>2170.6</v>
      </c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</row>
    <row r="174" spans="1:167" s="78" customFormat="1" ht="25.5" x14ac:dyDescent="0.2">
      <c r="A174" s="97" t="s">
        <v>1946</v>
      </c>
      <c r="B174" s="97" t="s">
        <v>594</v>
      </c>
      <c r="C174" s="98" t="s">
        <v>1212</v>
      </c>
      <c r="D174" s="99" t="s">
        <v>17</v>
      </c>
      <c r="E174" s="99">
        <v>10</v>
      </c>
      <c r="F174" s="99">
        <v>0.3</v>
      </c>
      <c r="G174" s="100"/>
      <c r="H174" s="101"/>
      <c r="I174" s="123">
        <v>351.18</v>
      </c>
      <c r="J174" s="102">
        <f t="shared" si="9"/>
        <v>3511.8</v>
      </c>
      <c r="K174" s="101">
        <f>BDI!$G$17</f>
        <v>0.11260000000000001</v>
      </c>
      <c r="L174" s="101"/>
      <c r="M174" s="101"/>
      <c r="N174" s="104">
        <f t="shared" si="10"/>
        <v>390.72</v>
      </c>
      <c r="O174" s="103">
        <f t="shared" si="11"/>
        <v>1172.1600000000001</v>
      </c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</row>
    <row r="175" spans="1:167" s="78" customFormat="1" ht="25.5" x14ac:dyDescent="0.2">
      <c r="A175" s="97" t="s">
        <v>1947</v>
      </c>
      <c r="B175" s="97" t="s">
        <v>595</v>
      </c>
      <c r="C175" s="98" t="s">
        <v>1213</v>
      </c>
      <c r="D175" s="99" t="s">
        <v>17</v>
      </c>
      <c r="E175" s="99">
        <v>5</v>
      </c>
      <c r="F175" s="99">
        <v>0.3</v>
      </c>
      <c r="G175" s="100"/>
      <c r="H175" s="101"/>
      <c r="I175" s="123">
        <v>190.18</v>
      </c>
      <c r="J175" s="102">
        <f t="shared" si="9"/>
        <v>950.9</v>
      </c>
      <c r="K175" s="101">
        <f>BDI!$G$17</f>
        <v>0.11260000000000001</v>
      </c>
      <c r="L175" s="101"/>
      <c r="M175" s="101"/>
      <c r="N175" s="104">
        <f t="shared" si="10"/>
        <v>211.59</v>
      </c>
      <c r="O175" s="103">
        <f t="shared" si="11"/>
        <v>317.39</v>
      </c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</row>
    <row r="176" spans="1:167" s="78" customFormat="1" ht="25.5" x14ac:dyDescent="0.2">
      <c r="A176" s="97" t="s">
        <v>1948</v>
      </c>
      <c r="B176" s="97" t="s">
        <v>596</v>
      </c>
      <c r="C176" s="98" t="s">
        <v>1214</v>
      </c>
      <c r="D176" s="99" t="s">
        <v>17</v>
      </c>
      <c r="E176" s="99">
        <v>10</v>
      </c>
      <c r="F176" s="99">
        <v>0.3</v>
      </c>
      <c r="G176" s="100"/>
      <c r="H176" s="101"/>
      <c r="I176" s="123">
        <v>183.81</v>
      </c>
      <c r="J176" s="102">
        <f t="shared" si="9"/>
        <v>1838.1</v>
      </c>
      <c r="K176" s="101">
        <f>BDI!$G$17</f>
        <v>0.11260000000000001</v>
      </c>
      <c r="L176" s="101"/>
      <c r="M176" s="101"/>
      <c r="N176" s="104">
        <f t="shared" si="10"/>
        <v>204.51</v>
      </c>
      <c r="O176" s="103">
        <f t="shared" si="11"/>
        <v>613.53</v>
      </c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</row>
    <row r="177" spans="1:167" s="78" customFormat="1" ht="25.5" x14ac:dyDescent="0.2">
      <c r="A177" s="97" t="s">
        <v>1949</v>
      </c>
      <c r="B177" s="97" t="s">
        <v>597</v>
      </c>
      <c r="C177" s="98" t="s">
        <v>1215</v>
      </c>
      <c r="D177" s="99" t="s">
        <v>17</v>
      </c>
      <c r="E177" s="99">
        <v>12</v>
      </c>
      <c r="F177" s="99">
        <v>0.3</v>
      </c>
      <c r="G177" s="100"/>
      <c r="H177" s="101"/>
      <c r="I177" s="123">
        <v>1744.41</v>
      </c>
      <c r="J177" s="102">
        <f t="shared" si="9"/>
        <v>20932.919999999998</v>
      </c>
      <c r="K177" s="101">
        <f>BDI!$G$17</f>
        <v>0.11260000000000001</v>
      </c>
      <c r="L177" s="101"/>
      <c r="M177" s="101"/>
      <c r="N177" s="104">
        <f t="shared" si="10"/>
        <v>1940.83</v>
      </c>
      <c r="O177" s="103">
        <f t="shared" si="11"/>
        <v>6986.99</v>
      </c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</row>
    <row r="178" spans="1:167" s="78" customFormat="1" x14ac:dyDescent="0.2">
      <c r="A178" s="97" t="s">
        <v>1950</v>
      </c>
      <c r="B178" s="97" t="s">
        <v>598</v>
      </c>
      <c r="C178" s="98" t="s">
        <v>1216</v>
      </c>
      <c r="D178" s="99" t="s">
        <v>17</v>
      </c>
      <c r="E178" s="99">
        <v>2</v>
      </c>
      <c r="F178" s="99">
        <v>0.3</v>
      </c>
      <c r="G178" s="100"/>
      <c r="H178" s="101"/>
      <c r="I178" s="123">
        <v>330.94</v>
      </c>
      <c r="J178" s="102">
        <f t="shared" si="9"/>
        <v>661.88</v>
      </c>
      <c r="K178" s="101">
        <f>BDI!$G$17</f>
        <v>0.11260000000000001</v>
      </c>
      <c r="L178" s="101"/>
      <c r="M178" s="101"/>
      <c r="N178" s="104">
        <f t="shared" si="10"/>
        <v>368.2</v>
      </c>
      <c r="O178" s="103">
        <f t="shared" si="11"/>
        <v>220.92</v>
      </c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</row>
    <row r="179" spans="1:167" s="78" customFormat="1" x14ac:dyDescent="0.2">
      <c r="A179" s="97" t="s">
        <v>1951</v>
      </c>
      <c r="B179" s="97" t="s">
        <v>599</v>
      </c>
      <c r="C179" s="98" t="s">
        <v>1217</v>
      </c>
      <c r="D179" s="99" t="s">
        <v>17</v>
      </c>
      <c r="E179" s="99">
        <v>2</v>
      </c>
      <c r="F179" s="99">
        <v>0.3</v>
      </c>
      <c r="G179" s="100"/>
      <c r="H179" s="101"/>
      <c r="I179" s="123">
        <v>370.07</v>
      </c>
      <c r="J179" s="102">
        <f t="shared" si="9"/>
        <v>740.14</v>
      </c>
      <c r="K179" s="101">
        <f>BDI!$G$17</f>
        <v>0.11260000000000001</v>
      </c>
      <c r="L179" s="101"/>
      <c r="M179" s="101"/>
      <c r="N179" s="104">
        <f t="shared" si="10"/>
        <v>411.74</v>
      </c>
      <c r="O179" s="103">
        <f t="shared" si="11"/>
        <v>247.04</v>
      </c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</row>
    <row r="180" spans="1:167" s="78" customFormat="1" x14ac:dyDescent="0.2">
      <c r="A180" s="97" t="s">
        <v>1952</v>
      </c>
      <c r="B180" s="97" t="s">
        <v>600</v>
      </c>
      <c r="C180" s="98" t="s">
        <v>1218</v>
      </c>
      <c r="D180" s="99" t="s">
        <v>17</v>
      </c>
      <c r="E180" s="99">
        <v>2</v>
      </c>
      <c r="F180" s="99">
        <v>0.3</v>
      </c>
      <c r="G180" s="100"/>
      <c r="H180" s="101"/>
      <c r="I180" s="123">
        <v>448.2</v>
      </c>
      <c r="J180" s="102">
        <f t="shared" si="9"/>
        <v>896.4</v>
      </c>
      <c r="K180" s="101">
        <f>BDI!$G$17</f>
        <v>0.11260000000000001</v>
      </c>
      <c r="L180" s="101"/>
      <c r="M180" s="101"/>
      <c r="N180" s="104">
        <f t="shared" si="10"/>
        <v>498.67</v>
      </c>
      <c r="O180" s="103">
        <f t="shared" si="11"/>
        <v>299.2</v>
      </c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</row>
    <row r="181" spans="1:167" s="78" customFormat="1" x14ac:dyDescent="0.2">
      <c r="A181" s="97" t="s">
        <v>1953</v>
      </c>
      <c r="B181" s="97" t="s">
        <v>601</v>
      </c>
      <c r="C181" s="98" t="s">
        <v>1219</v>
      </c>
      <c r="D181" s="99" t="s">
        <v>17</v>
      </c>
      <c r="E181" s="99">
        <v>2</v>
      </c>
      <c r="F181" s="99">
        <v>0.3</v>
      </c>
      <c r="G181" s="100"/>
      <c r="H181" s="101"/>
      <c r="I181" s="123">
        <v>512.15</v>
      </c>
      <c r="J181" s="102">
        <f t="shared" si="9"/>
        <v>1024.3</v>
      </c>
      <c r="K181" s="101">
        <f>BDI!$G$17</f>
        <v>0.11260000000000001</v>
      </c>
      <c r="L181" s="101"/>
      <c r="M181" s="101"/>
      <c r="N181" s="104">
        <f t="shared" si="10"/>
        <v>569.82000000000005</v>
      </c>
      <c r="O181" s="103">
        <f t="shared" si="11"/>
        <v>341.89</v>
      </c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</row>
    <row r="182" spans="1:167" s="78" customFormat="1" x14ac:dyDescent="0.2">
      <c r="A182" s="97" t="s">
        <v>1954</v>
      </c>
      <c r="B182" s="97" t="s">
        <v>602</v>
      </c>
      <c r="C182" s="98" t="s">
        <v>1220</v>
      </c>
      <c r="D182" s="99" t="s">
        <v>17</v>
      </c>
      <c r="E182" s="99">
        <v>2</v>
      </c>
      <c r="F182" s="99">
        <v>0.3</v>
      </c>
      <c r="G182" s="100"/>
      <c r="H182" s="101"/>
      <c r="I182" s="123">
        <v>682.93</v>
      </c>
      <c r="J182" s="102">
        <f t="shared" si="9"/>
        <v>1365.86</v>
      </c>
      <c r="K182" s="101">
        <f>BDI!$G$17</f>
        <v>0.11260000000000001</v>
      </c>
      <c r="L182" s="101"/>
      <c r="M182" s="101"/>
      <c r="N182" s="104">
        <f t="shared" si="10"/>
        <v>759.83</v>
      </c>
      <c r="O182" s="103">
        <f t="shared" si="11"/>
        <v>455.9</v>
      </c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</row>
    <row r="183" spans="1:167" s="78" customFormat="1" x14ac:dyDescent="0.2">
      <c r="A183" s="97" t="s">
        <v>1955</v>
      </c>
      <c r="B183" s="97" t="s">
        <v>603</v>
      </c>
      <c r="C183" s="98" t="s">
        <v>1221</v>
      </c>
      <c r="D183" s="99" t="s">
        <v>17</v>
      </c>
      <c r="E183" s="99">
        <v>2</v>
      </c>
      <c r="F183" s="99">
        <v>0.3</v>
      </c>
      <c r="G183" s="100"/>
      <c r="H183" s="101"/>
      <c r="I183" s="123">
        <v>866.93</v>
      </c>
      <c r="J183" s="102">
        <f t="shared" si="9"/>
        <v>1733.86</v>
      </c>
      <c r="K183" s="101">
        <f>BDI!$G$17</f>
        <v>0.11260000000000001</v>
      </c>
      <c r="L183" s="101"/>
      <c r="M183" s="101"/>
      <c r="N183" s="104">
        <f t="shared" si="10"/>
        <v>964.55</v>
      </c>
      <c r="O183" s="103">
        <f t="shared" si="11"/>
        <v>578.73</v>
      </c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</row>
    <row r="184" spans="1:167" s="78" customFormat="1" x14ac:dyDescent="0.2">
      <c r="A184" s="97" t="s">
        <v>1956</v>
      </c>
      <c r="B184" s="97" t="s">
        <v>604</v>
      </c>
      <c r="C184" s="98" t="s">
        <v>1222</v>
      </c>
      <c r="D184" s="99" t="s">
        <v>17</v>
      </c>
      <c r="E184" s="99">
        <v>2</v>
      </c>
      <c r="F184" s="99">
        <v>0.3</v>
      </c>
      <c r="G184" s="100"/>
      <c r="H184" s="101"/>
      <c r="I184" s="123">
        <v>1038.78</v>
      </c>
      <c r="J184" s="102">
        <f t="shared" si="9"/>
        <v>2077.56</v>
      </c>
      <c r="K184" s="101">
        <f>BDI!$G$17</f>
        <v>0.11260000000000001</v>
      </c>
      <c r="L184" s="101"/>
      <c r="M184" s="101"/>
      <c r="N184" s="104">
        <f t="shared" si="10"/>
        <v>1155.75</v>
      </c>
      <c r="O184" s="103">
        <f t="shared" si="11"/>
        <v>693.45</v>
      </c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</row>
    <row r="185" spans="1:167" s="78" customFormat="1" x14ac:dyDescent="0.2">
      <c r="A185" s="97" t="s">
        <v>1957</v>
      </c>
      <c r="B185" s="97" t="s">
        <v>605</v>
      </c>
      <c r="C185" s="98" t="s">
        <v>1223</v>
      </c>
      <c r="D185" s="99" t="s">
        <v>17</v>
      </c>
      <c r="E185" s="99">
        <v>2</v>
      </c>
      <c r="F185" s="99">
        <v>0.3</v>
      </c>
      <c r="G185" s="100"/>
      <c r="H185" s="101"/>
      <c r="I185" s="123">
        <v>1645.39</v>
      </c>
      <c r="J185" s="102">
        <f t="shared" si="9"/>
        <v>3290.78</v>
      </c>
      <c r="K185" s="101">
        <f>BDI!$G$17</f>
        <v>0.11260000000000001</v>
      </c>
      <c r="L185" s="101"/>
      <c r="M185" s="101"/>
      <c r="N185" s="104">
        <f t="shared" si="10"/>
        <v>1830.66</v>
      </c>
      <c r="O185" s="103">
        <f t="shared" si="11"/>
        <v>1098.4000000000001</v>
      </c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</row>
    <row r="186" spans="1:167" s="78" customFormat="1" x14ac:dyDescent="0.2">
      <c r="A186" s="97" t="s">
        <v>1958</v>
      </c>
      <c r="B186" s="97" t="s">
        <v>606</v>
      </c>
      <c r="C186" s="98" t="s">
        <v>1224</v>
      </c>
      <c r="D186" s="99" t="s">
        <v>17</v>
      </c>
      <c r="E186" s="99">
        <v>2</v>
      </c>
      <c r="F186" s="99">
        <v>0.3</v>
      </c>
      <c r="G186" s="100"/>
      <c r="H186" s="101"/>
      <c r="I186" s="123">
        <v>2746.98</v>
      </c>
      <c r="J186" s="102">
        <f t="shared" si="9"/>
        <v>5493.96</v>
      </c>
      <c r="K186" s="101">
        <f>BDI!$G$17</f>
        <v>0.11260000000000001</v>
      </c>
      <c r="L186" s="101"/>
      <c r="M186" s="101"/>
      <c r="N186" s="104">
        <f t="shared" si="10"/>
        <v>3056.29</v>
      </c>
      <c r="O186" s="103">
        <f t="shared" si="11"/>
        <v>1833.77</v>
      </c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</row>
    <row r="187" spans="1:167" s="78" customFormat="1" x14ac:dyDescent="0.2">
      <c r="A187" s="97" t="s">
        <v>1959</v>
      </c>
      <c r="B187" s="97" t="s">
        <v>607</v>
      </c>
      <c r="C187" s="98" t="s">
        <v>1225</v>
      </c>
      <c r="D187" s="99" t="s">
        <v>17</v>
      </c>
      <c r="E187" s="99">
        <v>2</v>
      </c>
      <c r="F187" s="99">
        <v>0.3</v>
      </c>
      <c r="G187" s="100"/>
      <c r="H187" s="101"/>
      <c r="I187" s="123">
        <v>3733.28</v>
      </c>
      <c r="J187" s="102">
        <f t="shared" si="9"/>
        <v>7466.56</v>
      </c>
      <c r="K187" s="101">
        <f>BDI!$G$17</f>
        <v>0.11260000000000001</v>
      </c>
      <c r="L187" s="101"/>
      <c r="M187" s="101"/>
      <c r="N187" s="104">
        <f t="shared" si="10"/>
        <v>4153.6499999999996</v>
      </c>
      <c r="O187" s="103">
        <f t="shared" si="11"/>
        <v>2492.19</v>
      </c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</row>
    <row r="188" spans="1:167" s="78" customFormat="1" x14ac:dyDescent="0.2">
      <c r="A188" s="97" t="s">
        <v>1960</v>
      </c>
      <c r="B188" s="97" t="s">
        <v>608</v>
      </c>
      <c r="C188" s="98" t="s">
        <v>1642</v>
      </c>
      <c r="D188" s="99" t="s">
        <v>17</v>
      </c>
      <c r="E188" s="99">
        <v>3</v>
      </c>
      <c r="F188" s="99">
        <v>0.3</v>
      </c>
      <c r="G188" s="100"/>
      <c r="H188" s="101"/>
      <c r="I188" s="123">
        <v>922.52</v>
      </c>
      <c r="J188" s="102">
        <f t="shared" si="9"/>
        <v>2767.56</v>
      </c>
      <c r="K188" s="101">
        <f>BDI!$G$17</f>
        <v>0.11260000000000001</v>
      </c>
      <c r="L188" s="101"/>
      <c r="M188" s="101"/>
      <c r="N188" s="104">
        <f t="shared" si="10"/>
        <v>1026.4000000000001</v>
      </c>
      <c r="O188" s="103">
        <f t="shared" si="11"/>
        <v>923.76</v>
      </c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</row>
    <row r="189" spans="1:167" s="78" customFormat="1" ht="25.5" x14ac:dyDescent="0.2">
      <c r="A189" s="97" t="s">
        <v>1961</v>
      </c>
      <c r="B189" s="97" t="s">
        <v>609</v>
      </c>
      <c r="C189" s="98" t="s">
        <v>1226</v>
      </c>
      <c r="D189" s="99" t="s">
        <v>17</v>
      </c>
      <c r="E189" s="99">
        <v>3</v>
      </c>
      <c r="F189" s="99">
        <v>0.3</v>
      </c>
      <c r="G189" s="100"/>
      <c r="H189" s="101"/>
      <c r="I189" s="123">
        <v>865.33</v>
      </c>
      <c r="J189" s="102">
        <f t="shared" si="9"/>
        <v>2595.9899999999998</v>
      </c>
      <c r="K189" s="101">
        <f>BDI!$G$17</f>
        <v>0.11260000000000001</v>
      </c>
      <c r="L189" s="101"/>
      <c r="M189" s="101"/>
      <c r="N189" s="104">
        <f t="shared" si="10"/>
        <v>962.77</v>
      </c>
      <c r="O189" s="103">
        <f t="shared" si="11"/>
        <v>866.49</v>
      </c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</row>
    <row r="190" spans="1:167" s="78" customFormat="1" ht="25.5" x14ac:dyDescent="0.2">
      <c r="A190" s="97" t="s">
        <v>1962</v>
      </c>
      <c r="B190" s="97" t="s">
        <v>610</v>
      </c>
      <c r="C190" s="98" t="s">
        <v>1227</v>
      </c>
      <c r="D190" s="99" t="s">
        <v>17</v>
      </c>
      <c r="E190" s="99">
        <v>2</v>
      </c>
      <c r="F190" s="99">
        <v>0.3</v>
      </c>
      <c r="G190" s="100"/>
      <c r="H190" s="101"/>
      <c r="I190" s="123">
        <v>30027.38</v>
      </c>
      <c r="J190" s="102">
        <f t="shared" si="9"/>
        <v>60054.76</v>
      </c>
      <c r="K190" s="101">
        <f>BDI!$G$17</f>
        <v>0.11260000000000001</v>
      </c>
      <c r="L190" s="101"/>
      <c r="M190" s="101"/>
      <c r="N190" s="104">
        <f t="shared" si="10"/>
        <v>33408.46</v>
      </c>
      <c r="O190" s="103">
        <f t="shared" si="11"/>
        <v>20045.080000000002</v>
      </c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</row>
    <row r="191" spans="1:167" s="78" customFormat="1" ht="25.5" x14ac:dyDescent="0.2">
      <c r="A191" s="97" t="s">
        <v>1963</v>
      </c>
      <c r="B191" s="97" t="s">
        <v>611</v>
      </c>
      <c r="C191" s="98" t="s">
        <v>1228</v>
      </c>
      <c r="D191" s="99" t="s">
        <v>65</v>
      </c>
      <c r="E191" s="99">
        <v>3</v>
      </c>
      <c r="F191" s="99">
        <v>0.3</v>
      </c>
      <c r="G191" s="100"/>
      <c r="H191" s="101"/>
      <c r="I191" s="123">
        <v>6158.05</v>
      </c>
      <c r="J191" s="102">
        <f t="shared" si="9"/>
        <v>18474.150000000001</v>
      </c>
      <c r="K191" s="101">
        <f>BDI!$G$17</f>
        <v>0.11260000000000001</v>
      </c>
      <c r="L191" s="101"/>
      <c r="M191" s="101"/>
      <c r="N191" s="104">
        <f t="shared" si="10"/>
        <v>6851.45</v>
      </c>
      <c r="O191" s="103">
        <f t="shared" si="11"/>
        <v>6166.31</v>
      </c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</row>
    <row r="192" spans="1:167" s="78" customFormat="1" x14ac:dyDescent="0.2">
      <c r="A192" s="97" t="s">
        <v>1964</v>
      </c>
      <c r="B192" s="97" t="s">
        <v>612</v>
      </c>
      <c r="C192" s="98" t="s">
        <v>1229</v>
      </c>
      <c r="D192" s="99" t="s">
        <v>17</v>
      </c>
      <c r="E192" s="99">
        <v>12</v>
      </c>
      <c r="F192" s="99">
        <v>0.3</v>
      </c>
      <c r="G192" s="100"/>
      <c r="H192" s="101"/>
      <c r="I192" s="123">
        <v>1890.23</v>
      </c>
      <c r="J192" s="102">
        <f t="shared" si="9"/>
        <v>22682.76</v>
      </c>
      <c r="K192" s="101">
        <f>BDI!$G$17</f>
        <v>0.11260000000000001</v>
      </c>
      <c r="L192" s="101"/>
      <c r="M192" s="101"/>
      <c r="N192" s="104">
        <f t="shared" si="10"/>
        <v>2103.0700000000002</v>
      </c>
      <c r="O192" s="103">
        <f t="shared" si="11"/>
        <v>7571.05</v>
      </c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</row>
    <row r="193" spans="1:167" s="78" customFormat="1" ht="25.5" x14ac:dyDescent="0.2">
      <c r="A193" s="97" t="s">
        <v>1965</v>
      </c>
      <c r="B193" s="97" t="s">
        <v>613</v>
      </c>
      <c r="C193" s="98" t="s">
        <v>1230</v>
      </c>
      <c r="D193" s="99" t="s">
        <v>65</v>
      </c>
      <c r="E193" s="99">
        <v>3</v>
      </c>
      <c r="F193" s="99">
        <v>0.3</v>
      </c>
      <c r="G193" s="100"/>
      <c r="H193" s="101"/>
      <c r="I193" s="123">
        <v>12555.58</v>
      </c>
      <c r="J193" s="102">
        <f t="shared" si="9"/>
        <v>37666.74</v>
      </c>
      <c r="K193" s="101">
        <f>BDI!$G$17</f>
        <v>0.11260000000000001</v>
      </c>
      <c r="L193" s="101"/>
      <c r="M193" s="101"/>
      <c r="N193" s="104">
        <f t="shared" si="10"/>
        <v>13969.34</v>
      </c>
      <c r="O193" s="103">
        <f t="shared" si="11"/>
        <v>12572.41</v>
      </c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</row>
    <row r="194" spans="1:167" s="78" customFormat="1" ht="25.5" x14ac:dyDescent="0.2">
      <c r="A194" s="97" t="s">
        <v>1966</v>
      </c>
      <c r="B194" s="97" t="s">
        <v>614</v>
      </c>
      <c r="C194" s="98" t="s">
        <v>1231</v>
      </c>
      <c r="D194" s="99" t="s">
        <v>65</v>
      </c>
      <c r="E194" s="99">
        <v>3</v>
      </c>
      <c r="F194" s="99">
        <v>0.3</v>
      </c>
      <c r="G194" s="100"/>
      <c r="H194" s="101"/>
      <c r="I194" s="123">
        <v>6876.38</v>
      </c>
      <c r="J194" s="102">
        <f t="shared" si="9"/>
        <v>20629.14</v>
      </c>
      <c r="K194" s="101">
        <f>BDI!$G$17</f>
        <v>0.11260000000000001</v>
      </c>
      <c r="L194" s="101"/>
      <c r="M194" s="101"/>
      <c r="N194" s="104">
        <f t="shared" si="10"/>
        <v>7650.66</v>
      </c>
      <c r="O194" s="103">
        <f t="shared" si="11"/>
        <v>6885.59</v>
      </c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</row>
    <row r="195" spans="1:167" s="78" customFormat="1" x14ac:dyDescent="0.2">
      <c r="A195" s="97" t="s">
        <v>1967</v>
      </c>
      <c r="B195" s="97" t="s">
        <v>615</v>
      </c>
      <c r="C195" s="98" t="s">
        <v>1232</v>
      </c>
      <c r="D195" s="99" t="s">
        <v>65</v>
      </c>
      <c r="E195" s="99">
        <v>1</v>
      </c>
      <c r="F195" s="99">
        <v>0.3</v>
      </c>
      <c r="G195" s="100"/>
      <c r="H195" s="101"/>
      <c r="I195" s="123">
        <v>16614.18</v>
      </c>
      <c r="J195" s="102">
        <f t="shared" si="9"/>
        <v>16614.18</v>
      </c>
      <c r="K195" s="101">
        <f>BDI!$G$17</f>
        <v>0.11260000000000001</v>
      </c>
      <c r="L195" s="101"/>
      <c r="M195" s="101"/>
      <c r="N195" s="104">
        <f t="shared" si="10"/>
        <v>18484.939999999999</v>
      </c>
      <c r="O195" s="103">
        <f t="shared" si="11"/>
        <v>5545.48</v>
      </c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</row>
    <row r="196" spans="1:167" s="78" customFormat="1" x14ac:dyDescent="0.2">
      <c r="A196" s="97" t="s">
        <v>1968</v>
      </c>
      <c r="B196" s="97" t="s">
        <v>616</v>
      </c>
      <c r="C196" s="98" t="s">
        <v>1233</v>
      </c>
      <c r="D196" s="99" t="s">
        <v>65</v>
      </c>
      <c r="E196" s="99">
        <v>1</v>
      </c>
      <c r="F196" s="99">
        <v>0.3</v>
      </c>
      <c r="G196" s="100"/>
      <c r="H196" s="101"/>
      <c r="I196" s="123">
        <v>35995.839999999997</v>
      </c>
      <c r="J196" s="102">
        <f t="shared" si="9"/>
        <v>35995.839999999997</v>
      </c>
      <c r="K196" s="101">
        <f>BDI!$G$17</f>
        <v>0.11260000000000001</v>
      </c>
      <c r="L196" s="101"/>
      <c r="M196" s="101"/>
      <c r="N196" s="104">
        <f t="shared" si="10"/>
        <v>40048.97</v>
      </c>
      <c r="O196" s="103">
        <f t="shared" si="11"/>
        <v>12014.69</v>
      </c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</row>
    <row r="197" spans="1:167" s="78" customFormat="1" x14ac:dyDescent="0.2">
      <c r="A197" s="97" t="s">
        <v>1969</v>
      </c>
      <c r="B197" s="97" t="s">
        <v>617</v>
      </c>
      <c r="C197" s="98" t="s">
        <v>1234</v>
      </c>
      <c r="D197" s="99" t="s">
        <v>65</v>
      </c>
      <c r="E197" s="99">
        <v>1</v>
      </c>
      <c r="F197" s="99">
        <v>0.3</v>
      </c>
      <c r="G197" s="100"/>
      <c r="H197" s="101"/>
      <c r="I197" s="123">
        <v>53015.7</v>
      </c>
      <c r="J197" s="102">
        <f t="shared" si="9"/>
        <v>53015.7</v>
      </c>
      <c r="K197" s="101">
        <f>BDI!$G$17</f>
        <v>0.11260000000000001</v>
      </c>
      <c r="L197" s="101"/>
      <c r="M197" s="101"/>
      <c r="N197" s="104">
        <f t="shared" si="10"/>
        <v>58985.27</v>
      </c>
      <c r="O197" s="103">
        <f t="shared" si="11"/>
        <v>17695.580000000002</v>
      </c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</row>
    <row r="198" spans="1:167" s="78" customFormat="1" x14ac:dyDescent="0.2">
      <c r="A198" s="97" t="s">
        <v>1970</v>
      </c>
      <c r="B198" s="97" t="s">
        <v>618</v>
      </c>
      <c r="C198" s="98" t="s">
        <v>1235</v>
      </c>
      <c r="D198" s="99" t="s">
        <v>65</v>
      </c>
      <c r="E198" s="99">
        <v>1</v>
      </c>
      <c r="F198" s="99">
        <v>0.3</v>
      </c>
      <c r="G198" s="100"/>
      <c r="H198" s="101"/>
      <c r="I198" s="123">
        <v>68635.69</v>
      </c>
      <c r="J198" s="102">
        <f t="shared" si="9"/>
        <v>68635.69</v>
      </c>
      <c r="K198" s="101">
        <f>BDI!$G$17</f>
        <v>0.11260000000000001</v>
      </c>
      <c r="L198" s="101"/>
      <c r="M198" s="101"/>
      <c r="N198" s="104">
        <f t="shared" si="10"/>
        <v>76364.070000000007</v>
      </c>
      <c r="O198" s="103">
        <f t="shared" si="11"/>
        <v>22909.22</v>
      </c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</row>
    <row r="199" spans="1:167" s="78" customFormat="1" x14ac:dyDescent="0.2">
      <c r="A199" s="97" t="s">
        <v>1971</v>
      </c>
      <c r="B199" s="97" t="s">
        <v>619</v>
      </c>
      <c r="C199" s="98" t="s">
        <v>1236</v>
      </c>
      <c r="D199" s="99" t="s">
        <v>65</v>
      </c>
      <c r="E199" s="99">
        <v>1</v>
      </c>
      <c r="F199" s="99">
        <v>0.3</v>
      </c>
      <c r="G199" s="100"/>
      <c r="H199" s="101"/>
      <c r="I199" s="123">
        <v>130922.62</v>
      </c>
      <c r="J199" s="102">
        <f t="shared" si="9"/>
        <v>130922.62</v>
      </c>
      <c r="K199" s="101">
        <f>BDI!$G$17</f>
        <v>0.11260000000000001</v>
      </c>
      <c r="L199" s="101"/>
      <c r="M199" s="101"/>
      <c r="N199" s="104">
        <f t="shared" si="10"/>
        <v>145664.51</v>
      </c>
      <c r="O199" s="103">
        <f t="shared" si="11"/>
        <v>43699.35</v>
      </c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</row>
    <row r="200" spans="1:167" s="78" customFormat="1" x14ac:dyDescent="0.2">
      <c r="A200" s="97" t="s">
        <v>1972</v>
      </c>
      <c r="B200" s="97" t="s">
        <v>620</v>
      </c>
      <c r="C200" s="98" t="s">
        <v>1237</v>
      </c>
      <c r="D200" s="99" t="s">
        <v>65</v>
      </c>
      <c r="E200" s="99">
        <v>1</v>
      </c>
      <c r="F200" s="99">
        <v>0.3</v>
      </c>
      <c r="G200" s="100"/>
      <c r="H200" s="101"/>
      <c r="I200" s="123">
        <v>70533.509999999995</v>
      </c>
      <c r="J200" s="102">
        <f t="shared" si="9"/>
        <v>70533.509999999995</v>
      </c>
      <c r="K200" s="101">
        <f>BDI!$G$17</f>
        <v>0.11260000000000001</v>
      </c>
      <c r="L200" s="101"/>
      <c r="M200" s="101"/>
      <c r="N200" s="104">
        <f t="shared" si="10"/>
        <v>78475.58</v>
      </c>
      <c r="O200" s="103">
        <f t="shared" si="11"/>
        <v>23542.67</v>
      </c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</row>
    <row r="201" spans="1:167" s="78" customFormat="1" x14ac:dyDescent="0.2">
      <c r="A201" s="97" t="s">
        <v>1973</v>
      </c>
      <c r="B201" s="97" t="s">
        <v>621</v>
      </c>
      <c r="C201" s="98" t="s">
        <v>1238</v>
      </c>
      <c r="D201" s="99" t="s">
        <v>65</v>
      </c>
      <c r="E201" s="99">
        <v>1</v>
      </c>
      <c r="F201" s="99">
        <v>0.3</v>
      </c>
      <c r="G201" s="100"/>
      <c r="H201" s="101"/>
      <c r="I201" s="123">
        <v>13476.42</v>
      </c>
      <c r="J201" s="102">
        <f t="shared" si="9"/>
        <v>13476.42</v>
      </c>
      <c r="K201" s="101">
        <f>BDI!$G$17</f>
        <v>0.11260000000000001</v>
      </c>
      <c r="L201" s="101"/>
      <c r="M201" s="101"/>
      <c r="N201" s="104">
        <f t="shared" si="10"/>
        <v>14993.86</v>
      </c>
      <c r="O201" s="103">
        <f t="shared" si="11"/>
        <v>4498.16</v>
      </c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</row>
    <row r="202" spans="1:167" s="78" customFormat="1" x14ac:dyDescent="0.2">
      <c r="A202" s="97" t="s">
        <v>1974</v>
      </c>
      <c r="B202" s="97" t="s">
        <v>622</v>
      </c>
      <c r="C202" s="98" t="s">
        <v>1239</v>
      </c>
      <c r="D202" s="99" t="s">
        <v>65</v>
      </c>
      <c r="E202" s="99">
        <v>1</v>
      </c>
      <c r="F202" s="99">
        <v>0.3</v>
      </c>
      <c r="G202" s="100"/>
      <c r="H202" s="101"/>
      <c r="I202" s="123">
        <v>12044.58</v>
      </c>
      <c r="J202" s="102">
        <f t="shared" si="9"/>
        <v>12044.58</v>
      </c>
      <c r="K202" s="101">
        <f>BDI!$G$17</f>
        <v>0.11260000000000001</v>
      </c>
      <c r="L202" s="101"/>
      <c r="M202" s="101"/>
      <c r="N202" s="104">
        <f t="shared" si="10"/>
        <v>13400.8</v>
      </c>
      <c r="O202" s="103">
        <f t="shared" si="11"/>
        <v>4020.24</v>
      </c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</row>
    <row r="203" spans="1:167" s="78" customFormat="1" x14ac:dyDescent="0.2">
      <c r="A203" s="97" t="s">
        <v>1975</v>
      </c>
      <c r="B203" s="97" t="s">
        <v>623</v>
      </c>
      <c r="C203" s="98" t="s">
        <v>1240</v>
      </c>
      <c r="D203" s="99" t="s">
        <v>17</v>
      </c>
      <c r="E203" s="99">
        <v>24</v>
      </c>
      <c r="F203" s="99">
        <v>0.3</v>
      </c>
      <c r="G203" s="100"/>
      <c r="H203" s="101"/>
      <c r="I203" s="123">
        <v>1604.47</v>
      </c>
      <c r="J203" s="102">
        <f t="shared" si="9"/>
        <v>38507.279999999999</v>
      </c>
      <c r="K203" s="101">
        <f>BDI!$G$17</f>
        <v>0.11260000000000001</v>
      </c>
      <c r="L203" s="101"/>
      <c r="M203" s="101"/>
      <c r="N203" s="104">
        <f t="shared" si="10"/>
        <v>1785.13</v>
      </c>
      <c r="O203" s="103">
        <f t="shared" si="11"/>
        <v>12852.94</v>
      </c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</row>
    <row r="204" spans="1:167" s="78" customFormat="1" x14ac:dyDescent="0.2">
      <c r="A204" s="97" t="s">
        <v>1976</v>
      </c>
      <c r="B204" s="97" t="s">
        <v>624</v>
      </c>
      <c r="C204" s="98" t="s">
        <v>1241</v>
      </c>
      <c r="D204" s="99" t="s">
        <v>17</v>
      </c>
      <c r="E204" s="99">
        <v>24</v>
      </c>
      <c r="F204" s="99">
        <v>0.3</v>
      </c>
      <c r="G204" s="100"/>
      <c r="H204" s="101"/>
      <c r="I204" s="123">
        <v>2564.91</v>
      </c>
      <c r="J204" s="102">
        <f t="shared" si="9"/>
        <v>61557.84</v>
      </c>
      <c r="K204" s="101">
        <f>BDI!$G$17</f>
        <v>0.11260000000000001</v>
      </c>
      <c r="L204" s="101"/>
      <c r="M204" s="101"/>
      <c r="N204" s="104">
        <f t="shared" si="10"/>
        <v>2853.72</v>
      </c>
      <c r="O204" s="103">
        <f t="shared" si="11"/>
        <v>20546.78</v>
      </c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</row>
    <row r="205" spans="1:167" s="78" customFormat="1" x14ac:dyDescent="0.2">
      <c r="A205" s="97" t="s">
        <v>1977</v>
      </c>
      <c r="B205" s="97" t="s">
        <v>625</v>
      </c>
      <c r="C205" s="98" t="s">
        <v>1242</v>
      </c>
      <c r="D205" s="99" t="s">
        <v>17</v>
      </c>
      <c r="E205" s="99">
        <v>6</v>
      </c>
      <c r="F205" s="99">
        <v>0.3</v>
      </c>
      <c r="G205" s="100"/>
      <c r="H205" s="101"/>
      <c r="I205" s="123">
        <v>3313.92</v>
      </c>
      <c r="J205" s="102">
        <f t="shared" si="9"/>
        <v>19883.52</v>
      </c>
      <c r="K205" s="101">
        <f>BDI!$G$17</f>
        <v>0.11260000000000001</v>
      </c>
      <c r="L205" s="101"/>
      <c r="M205" s="101"/>
      <c r="N205" s="104">
        <f t="shared" si="10"/>
        <v>3687.07</v>
      </c>
      <c r="O205" s="103">
        <f t="shared" si="11"/>
        <v>6636.73</v>
      </c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</row>
    <row r="206" spans="1:167" s="78" customFormat="1" ht="25.5" x14ac:dyDescent="0.2">
      <c r="A206" s="97" t="s">
        <v>1978</v>
      </c>
      <c r="B206" s="97" t="s">
        <v>626</v>
      </c>
      <c r="C206" s="98" t="s">
        <v>1243</v>
      </c>
      <c r="D206" s="99" t="s">
        <v>17</v>
      </c>
      <c r="E206" s="99">
        <v>40</v>
      </c>
      <c r="F206" s="99">
        <v>0.3</v>
      </c>
      <c r="G206" s="100"/>
      <c r="H206" s="101"/>
      <c r="I206" s="123">
        <v>2046.36</v>
      </c>
      <c r="J206" s="102">
        <f t="shared" si="9"/>
        <v>81854.399999999994</v>
      </c>
      <c r="K206" s="101">
        <f>BDI!$G$17</f>
        <v>0.11260000000000001</v>
      </c>
      <c r="L206" s="101"/>
      <c r="M206" s="101"/>
      <c r="N206" s="104">
        <f t="shared" si="10"/>
        <v>2276.7800000000002</v>
      </c>
      <c r="O206" s="103">
        <f t="shared" si="11"/>
        <v>27321.360000000001</v>
      </c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</row>
    <row r="207" spans="1:167" s="78" customFormat="1" ht="25.5" x14ac:dyDescent="0.2">
      <c r="A207" s="97" t="s">
        <v>1979</v>
      </c>
      <c r="B207" s="97" t="s">
        <v>627</v>
      </c>
      <c r="C207" s="98" t="s">
        <v>1244</v>
      </c>
      <c r="D207" s="99" t="s">
        <v>17</v>
      </c>
      <c r="E207" s="99">
        <v>30</v>
      </c>
      <c r="F207" s="99">
        <v>0.3</v>
      </c>
      <c r="G207" s="100"/>
      <c r="H207" s="101"/>
      <c r="I207" s="123">
        <v>3434.66</v>
      </c>
      <c r="J207" s="102">
        <f t="shared" si="9"/>
        <v>103039.8</v>
      </c>
      <c r="K207" s="101">
        <f>BDI!$G$17</f>
        <v>0.11260000000000001</v>
      </c>
      <c r="L207" s="101"/>
      <c r="M207" s="101"/>
      <c r="N207" s="104">
        <f t="shared" si="10"/>
        <v>3821.4</v>
      </c>
      <c r="O207" s="103">
        <f t="shared" si="11"/>
        <v>34392.6</v>
      </c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</row>
    <row r="208" spans="1:167" s="78" customFormat="1" ht="25.5" x14ac:dyDescent="0.2">
      <c r="A208" s="97" t="s">
        <v>1980</v>
      </c>
      <c r="B208" s="97" t="s">
        <v>628</v>
      </c>
      <c r="C208" s="98" t="s">
        <v>1245</v>
      </c>
      <c r="D208" s="99" t="s">
        <v>17</v>
      </c>
      <c r="E208" s="99">
        <v>60</v>
      </c>
      <c r="F208" s="99">
        <v>0.3</v>
      </c>
      <c r="G208" s="100"/>
      <c r="H208" s="101"/>
      <c r="I208" s="123">
        <v>3463.99</v>
      </c>
      <c r="J208" s="102">
        <f t="shared" si="9"/>
        <v>207839.4</v>
      </c>
      <c r="K208" s="101">
        <f>BDI!$G$17</f>
        <v>0.11260000000000001</v>
      </c>
      <c r="L208" s="101"/>
      <c r="M208" s="101"/>
      <c r="N208" s="104">
        <f t="shared" si="10"/>
        <v>3854.04</v>
      </c>
      <c r="O208" s="103">
        <f t="shared" si="11"/>
        <v>69372.72</v>
      </c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</row>
    <row r="209" spans="1:167" s="78" customFormat="1" x14ac:dyDescent="0.2">
      <c r="A209" s="97" t="s">
        <v>1981</v>
      </c>
      <c r="B209" s="97" t="s">
        <v>629</v>
      </c>
      <c r="C209" s="98" t="s">
        <v>1246</v>
      </c>
      <c r="D209" s="99" t="s">
        <v>17</v>
      </c>
      <c r="E209" s="99">
        <v>60</v>
      </c>
      <c r="F209" s="99">
        <v>0.3</v>
      </c>
      <c r="G209" s="100"/>
      <c r="H209" s="101"/>
      <c r="I209" s="123">
        <v>3346.49</v>
      </c>
      <c r="J209" s="102">
        <f t="shared" si="9"/>
        <v>200789.4</v>
      </c>
      <c r="K209" s="101">
        <f>BDI!$G$17</f>
        <v>0.11260000000000001</v>
      </c>
      <c r="L209" s="101"/>
      <c r="M209" s="101"/>
      <c r="N209" s="104">
        <f t="shared" si="10"/>
        <v>3723.3</v>
      </c>
      <c r="O209" s="103">
        <f t="shared" si="11"/>
        <v>67019.399999999994</v>
      </c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</row>
    <row r="210" spans="1:167" s="78" customFormat="1" x14ac:dyDescent="0.2">
      <c r="A210" s="97" t="s">
        <v>1982</v>
      </c>
      <c r="B210" s="97" t="s">
        <v>630</v>
      </c>
      <c r="C210" s="98" t="s">
        <v>1247</v>
      </c>
      <c r="D210" s="99" t="s">
        <v>17</v>
      </c>
      <c r="E210" s="99">
        <v>5</v>
      </c>
      <c r="F210" s="99">
        <v>0.3</v>
      </c>
      <c r="G210" s="100"/>
      <c r="H210" s="101"/>
      <c r="I210" s="123">
        <v>9572.27</v>
      </c>
      <c r="J210" s="102">
        <f t="shared" si="9"/>
        <v>47861.35</v>
      </c>
      <c r="K210" s="101">
        <f>BDI!$G$17</f>
        <v>0.11260000000000001</v>
      </c>
      <c r="L210" s="101"/>
      <c r="M210" s="101"/>
      <c r="N210" s="104">
        <f t="shared" si="10"/>
        <v>10650.11</v>
      </c>
      <c r="O210" s="103">
        <f t="shared" si="11"/>
        <v>15975.17</v>
      </c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</row>
    <row r="211" spans="1:167" s="78" customFormat="1" ht="25.5" x14ac:dyDescent="0.2">
      <c r="A211" s="97" t="s">
        <v>1983</v>
      </c>
      <c r="B211" s="97" t="s">
        <v>631</v>
      </c>
      <c r="C211" s="98" t="s">
        <v>1248</v>
      </c>
      <c r="D211" s="99" t="s">
        <v>17</v>
      </c>
      <c r="E211" s="99">
        <v>15</v>
      </c>
      <c r="F211" s="99">
        <v>0.3</v>
      </c>
      <c r="G211" s="100"/>
      <c r="H211" s="101"/>
      <c r="I211" s="123">
        <v>12110.9</v>
      </c>
      <c r="J211" s="102">
        <f t="shared" si="9"/>
        <v>181663.5</v>
      </c>
      <c r="K211" s="101">
        <f>BDI!$G$17</f>
        <v>0.11260000000000001</v>
      </c>
      <c r="L211" s="101"/>
      <c r="M211" s="101"/>
      <c r="N211" s="104">
        <f t="shared" si="10"/>
        <v>13474.59</v>
      </c>
      <c r="O211" s="103">
        <f t="shared" si="11"/>
        <v>60635.66</v>
      </c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</row>
    <row r="212" spans="1:167" s="78" customFormat="1" ht="25.5" x14ac:dyDescent="0.2">
      <c r="A212" s="97" t="s">
        <v>1984</v>
      </c>
      <c r="B212" s="97" t="s">
        <v>632</v>
      </c>
      <c r="C212" s="98" t="s">
        <v>1249</v>
      </c>
      <c r="D212" s="99" t="s">
        <v>17</v>
      </c>
      <c r="E212" s="99">
        <v>10</v>
      </c>
      <c r="F212" s="99">
        <v>0.3</v>
      </c>
      <c r="G212" s="100"/>
      <c r="H212" s="101"/>
      <c r="I212" s="123">
        <v>9200</v>
      </c>
      <c r="J212" s="102">
        <f t="shared" si="9"/>
        <v>92000</v>
      </c>
      <c r="K212" s="101">
        <f>BDI!$G$17</f>
        <v>0.11260000000000001</v>
      </c>
      <c r="L212" s="101"/>
      <c r="M212" s="101"/>
      <c r="N212" s="104">
        <f t="shared" si="10"/>
        <v>10235.92</v>
      </c>
      <c r="O212" s="103">
        <f t="shared" si="11"/>
        <v>30707.759999999998</v>
      </c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</row>
    <row r="213" spans="1:167" s="78" customFormat="1" ht="25.5" x14ac:dyDescent="0.2">
      <c r="A213" s="97" t="s">
        <v>1985</v>
      </c>
      <c r="B213" s="97" t="s">
        <v>633</v>
      </c>
      <c r="C213" s="98" t="s">
        <v>1250</v>
      </c>
      <c r="D213" s="99" t="s">
        <v>17</v>
      </c>
      <c r="E213" s="99">
        <v>30</v>
      </c>
      <c r="F213" s="99">
        <v>0.3</v>
      </c>
      <c r="G213" s="100"/>
      <c r="H213" s="101"/>
      <c r="I213" s="123">
        <v>9192.31</v>
      </c>
      <c r="J213" s="102">
        <f t="shared" si="9"/>
        <v>275769.3</v>
      </c>
      <c r="K213" s="101">
        <f>BDI!$G$17</f>
        <v>0.11260000000000001</v>
      </c>
      <c r="L213" s="101"/>
      <c r="M213" s="101"/>
      <c r="N213" s="104">
        <f t="shared" si="10"/>
        <v>10227.36</v>
      </c>
      <c r="O213" s="103">
        <f t="shared" si="11"/>
        <v>92046.24</v>
      </c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</row>
    <row r="214" spans="1:167" s="78" customFormat="1" ht="25.5" x14ac:dyDescent="0.2">
      <c r="A214" s="97" t="s">
        <v>1986</v>
      </c>
      <c r="B214" s="97" t="s">
        <v>634</v>
      </c>
      <c r="C214" s="98" t="s">
        <v>1251</v>
      </c>
      <c r="D214" s="99" t="s">
        <v>17</v>
      </c>
      <c r="E214" s="99">
        <v>10</v>
      </c>
      <c r="F214" s="99">
        <v>0.3</v>
      </c>
      <c r="G214" s="100"/>
      <c r="H214" s="101"/>
      <c r="I214" s="123">
        <v>10954.46</v>
      </c>
      <c r="J214" s="102">
        <f t="shared" si="9"/>
        <v>109544.6</v>
      </c>
      <c r="K214" s="101">
        <f>BDI!$G$17</f>
        <v>0.11260000000000001</v>
      </c>
      <c r="L214" s="101"/>
      <c r="M214" s="101"/>
      <c r="N214" s="104">
        <f t="shared" si="10"/>
        <v>12187.93</v>
      </c>
      <c r="O214" s="103">
        <f t="shared" si="11"/>
        <v>36563.79</v>
      </c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</row>
    <row r="215" spans="1:167" s="78" customFormat="1" ht="25.5" x14ac:dyDescent="0.2">
      <c r="A215" s="97" t="s">
        <v>1987</v>
      </c>
      <c r="B215" s="97" t="s">
        <v>635</v>
      </c>
      <c r="C215" s="98" t="s">
        <v>1252</v>
      </c>
      <c r="D215" s="99" t="s">
        <v>17</v>
      </c>
      <c r="E215" s="99">
        <v>18</v>
      </c>
      <c r="F215" s="99">
        <v>0.3</v>
      </c>
      <c r="G215" s="100"/>
      <c r="H215" s="101"/>
      <c r="I215" s="123">
        <v>2321.3200000000002</v>
      </c>
      <c r="J215" s="102">
        <f t="shared" si="9"/>
        <v>41783.760000000002</v>
      </c>
      <c r="K215" s="101">
        <f>BDI!$G$17</f>
        <v>0.11260000000000001</v>
      </c>
      <c r="L215" s="101"/>
      <c r="M215" s="101"/>
      <c r="N215" s="104">
        <f t="shared" si="10"/>
        <v>2582.6999999999998</v>
      </c>
      <c r="O215" s="103">
        <f t="shared" si="11"/>
        <v>13946.58</v>
      </c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</row>
    <row r="216" spans="1:167" s="78" customFormat="1" ht="25.5" x14ac:dyDescent="0.2">
      <c r="A216" s="97" t="s">
        <v>1988</v>
      </c>
      <c r="B216" s="97" t="s">
        <v>636</v>
      </c>
      <c r="C216" s="98" t="s">
        <v>1253</v>
      </c>
      <c r="D216" s="99" t="s">
        <v>17</v>
      </c>
      <c r="E216" s="99">
        <v>1</v>
      </c>
      <c r="F216" s="99">
        <v>0.3</v>
      </c>
      <c r="G216" s="100"/>
      <c r="H216" s="101"/>
      <c r="I216" s="123">
        <v>1160.8800000000001</v>
      </c>
      <c r="J216" s="102">
        <f t="shared" si="9"/>
        <v>1160.8800000000001</v>
      </c>
      <c r="K216" s="101">
        <f>BDI!$G$17</f>
        <v>0.11260000000000001</v>
      </c>
      <c r="L216" s="101"/>
      <c r="M216" s="101"/>
      <c r="N216" s="104">
        <f t="shared" si="10"/>
        <v>1291.5999999999999</v>
      </c>
      <c r="O216" s="103">
        <f t="shared" si="11"/>
        <v>387.48</v>
      </c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</row>
    <row r="217" spans="1:167" s="78" customFormat="1" ht="25.5" x14ac:dyDescent="0.2">
      <c r="A217" s="97" t="s">
        <v>1989</v>
      </c>
      <c r="B217" s="97" t="s">
        <v>637</v>
      </c>
      <c r="C217" s="98" t="s">
        <v>1254</v>
      </c>
      <c r="D217" s="99" t="s">
        <v>17</v>
      </c>
      <c r="E217" s="99">
        <v>5</v>
      </c>
      <c r="F217" s="99">
        <v>0.3</v>
      </c>
      <c r="G217" s="100"/>
      <c r="H217" s="101"/>
      <c r="I217" s="123">
        <v>1524.28</v>
      </c>
      <c r="J217" s="102">
        <f t="shared" si="9"/>
        <v>7621.4</v>
      </c>
      <c r="K217" s="101">
        <f>BDI!$G$17</f>
        <v>0.11260000000000001</v>
      </c>
      <c r="L217" s="101"/>
      <c r="M217" s="101"/>
      <c r="N217" s="104">
        <f t="shared" si="10"/>
        <v>1695.91</v>
      </c>
      <c r="O217" s="103">
        <f t="shared" si="11"/>
        <v>2543.87</v>
      </c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</row>
    <row r="218" spans="1:167" s="78" customFormat="1" ht="25.5" x14ac:dyDescent="0.2">
      <c r="A218" s="97" t="s">
        <v>1990</v>
      </c>
      <c r="B218" s="97" t="s">
        <v>638</v>
      </c>
      <c r="C218" s="98" t="s">
        <v>1255</v>
      </c>
      <c r="D218" s="99" t="s">
        <v>17</v>
      </c>
      <c r="E218" s="99">
        <v>5</v>
      </c>
      <c r="F218" s="99">
        <v>0.3</v>
      </c>
      <c r="G218" s="100"/>
      <c r="H218" s="101"/>
      <c r="I218" s="123">
        <v>2021.2</v>
      </c>
      <c r="J218" s="102">
        <f t="shared" si="9"/>
        <v>10106</v>
      </c>
      <c r="K218" s="101">
        <f>BDI!$G$17</f>
        <v>0.11260000000000001</v>
      </c>
      <c r="L218" s="101"/>
      <c r="M218" s="101"/>
      <c r="N218" s="104">
        <f t="shared" si="10"/>
        <v>2248.79</v>
      </c>
      <c r="O218" s="103">
        <f t="shared" si="11"/>
        <v>3373.19</v>
      </c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</row>
    <row r="219" spans="1:167" s="78" customFormat="1" ht="25.5" x14ac:dyDescent="0.2">
      <c r="A219" s="97" t="s">
        <v>1991</v>
      </c>
      <c r="B219" s="97" t="s">
        <v>639</v>
      </c>
      <c r="C219" s="98" t="s">
        <v>1256</v>
      </c>
      <c r="D219" s="99" t="s">
        <v>17</v>
      </c>
      <c r="E219" s="99">
        <v>5</v>
      </c>
      <c r="F219" s="99">
        <v>0.3</v>
      </c>
      <c r="G219" s="100"/>
      <c r="H219" s="101"/>
      <c r="I219" s="123">
        <v>3742.59</v>
      </c>
      <c r="J219" s="102">
        <f t="shared" si="9"/>
        <v>18712.95</v>
      </c>
      <c r="K219" s="101">
        <f>BDI!$G$17</f>
        <v>0.11260000000000001</v>
      </c>
      <c r="L219" s="101"/>
      <c r="M219" s="101"/>
      <c r="N219" s="104">
        <f t="shared" si="10"/>
        <v>4164.01</v>
      </c>
      <c r="O219" s="103">
        <f t="shared" si="11"/>
        <v>6246.02</v>
      </c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</row>
    <row r="220" spans="1:167" s="78" customFormat="1" ht="25.5" x14ac:dyDescent="0.2">
      <c r="A220" s="97" t="s">
        <v>1992</v>
      </c>
      <c r="B220" s="97" t="s">
        <v>640</v>
      </c>
      <c r="C220" s="98" t="s">
        <v>1257</v>
      </c>
      <c r="D220" s="99" t="s">
        <v>17</v>
      </c>
      <c r="E220" s="99">
        <v>60</v>
      </c>
      <c r="F220" s="99">
        <v>0.3</v>
      </c>
      <c r="G220" s="100"/>
      <c r="H220" s="101"/>
      <c r="I220" s="123">
        <v>2892.86</v>
      </c>
      <c r="J220" s="102">
        <f t="shared" si="9"/>
        <v>173571.6</v>
      </c>
      <c r="K220" s="101">
        <f>BDI!$G$17</f>
        <v>0.11260000000000001</v>
      </c>
      <c r="L220" s="101"/>
      <c r="M220" s="101"/>
      <c r="N220" s="104">
        <f t="shared" si="10"/>
        <v>3218.6</v>
      </c>
      <c r="O220" s="103">
        <f t="shared" si="11"/>
        <v>57934.8</v>
      </c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</row>
    <row r="221" spans="1:167" s="78" customFormat="1" ht="25.5" x14ac:dyDescent="0.2">
      <c r="A221" s="97" t="s">
        <v>1993</v>
      </c>
      <c r="B221" s="97" t="s">
        <v>641</v>
      </c>
      <c r="C221" s="98" t="s">
        <v>1258</v>
      </c>
      <c r="D221" s="99" t="s">
        <v>17</v>
      </c>
      <c r="E221" s="99">
        <v>8</v>
      </c>
      <c r="F221" s="99">
        <v>0.3</v>
      </c>
      <c r="G221" s="100"/>
      <c r="H221" s="101"/>
      <c r="I221" s="123">
        <v>2711.63</v>
      </c>
      <c r="J221" s="102">
        <f t="shared" si="9"/>
        <v>21693.040000000001</v>
      </c>
      <c r="K221" s="101">
        <f>BDI!$G$17</f>
        <v>0.11260000000000001</v>
      </c>
      <c r="L221" s="101"/>
      <c r="M221" s="101"/>
      <c r="N221" s="104">
        <f t="shared" si="10"/>
        <v>3016.96</v>
      </c>
      <c r="O221" s="103">
        <f t="shared" si="11"/>
        <v>7240.7</v>
      </c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</row>
    <row r="222" spans="1:167" s="78" customFormat="1" ht="25.5" x14ac:dyDescent="0.2">
      <c r="A222" s="97" t="s">
        <v>1994</v>
      </c>
      <c r="B222" s="97" t="s">
        <v>642</v>
      </c>
      <c r="C222" s="98" t="s">
        <v>1259</v>
      </c>
      <c r="D222" s="99" t="s">
        <v>17</v>
      </c>
      <c r="E222" s="99">
        <v>24</v>
      </c>
      <c r="F222" s="99">
        <v>0.3</v>
      </c>
      <c r="G222" s="100"/>
      <c r="H222" s="101"/>
      <c r="I222" s="123">
        <v>3423.03</v>
      </c>
      <c r="J222" s="102">
        <f t="shared" si="9"/>
        <v>82152.72</v>
      </c>
      <c r="K222" s="101">
        <f>BDI!$G$17</f>
        <v>0.11260000000000001</v>
      </c>
      <c r="L222" s="101"/>
      <c r="M222" s="101"/>
      <c r="N222" s="104">
        <f t="shared" si="10"/>
        <v>3808.46</v>
      </c>
      <c r="O222" s="103">
        <f t="shared" si="11"/>
        <v>27420.91</v>
      </c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</row>
    <row r="223" spans="1:167" s="78" customFormat="1" ht="25.5" x14ac:dyDescent="0.2">
      <c r="A223" s="97" t="s">
        <v>1995</v>
      </c>
      <c r="B223" s="97" t="s">
        <v>643</v>
      </c>
      <c r="C223" s="98" t="s">
        <v>1260</v>
      </c>
      <c r="D223" s="99" t="s">
        <v>17</v>
      </c>
      <c r="E223" s="99">
        <v>10</v>
      </c>
      <c r="F223" s="99">
        <v>0.3</v>
      </c>
      <c r="G223" s="100"/>
      <c r="H223" s="101"/>
      <c r="I223" s="123">
        <v>4451.84</v>
      </c>
      <c r="J223" s="102">
        <f t="shared" si="9"/>
        <v>44518.400000000001</v>
      </c>
      <c r="K223" s="101">
        <f>BDI!$G$17</f>
        <v>0.11260000000000001</v>
      </c>
      <c r="L223" s="101"/>
      <c r="M223" s="101"/>
      <c r="N223" s="104">
        <f t="shared" si="10"/>
        <v>4953.12</v>
      </c>
      <c r="O223" s="103">
        <f t="shared" si="11"/>
        <v>14859.36</v>
      </c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</row>
    <row r="224" spans="1:167" s="78" customFormat="1" ht="25.5" x14ac:dyDescent="0.2">
      <c r="A224" s="97" t="s">
        <v>1996</v>
      </c>
      <c r="B224" s="97" t="s">
        <v>644</v>
      </c>
      <c r="C224" s="98" t="s">
        <v>1261</v>
      </c>
      <c r="D224" s="99" t="s">
        <v>17</v>
      </c>
      <c r="E224" s="99">
        <v>10</v>
      </c>
      <c r="F224" s="99">
        <v>0.3</v>
      </c>
      <c r="G224" s="100"/>
      <c r="H224" s="101"/>
      <c r="I224" s="123">
        <v>4481.3900000000003</v>
      </c>
      <c r="J224" s="102">
        <f t="shared" si="9"/>
        <v>44813.9</v>
      </c>
      <c r="K224" s="101">
        <f>BDI!$G$17</f>
        <v>0.11260000000000001</v>
      </c>
      <c r="L224" s="101"/>
      <c r="M224" s="101"/>
      <c r="N224" s="104">
        <f t="shared" si="10"/>
        <v>4985.99</v>
      </c>
      <c r="O224" s="103">
        <f t="shared" si="11"/>
        <v>14957.97</v>
      </c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</row>
    <row r="225" spans="1:167" s="78" customFormat="1" ht="25.5" x14ac:dyDescent="0.2">
      <c r="A225" s="97" t="s">
        <v>1997</v>
      </c>
      <c r="B225" s="97" t="s">
        <v>645</v>
      </c>
      <c r="C225" s="98" t="s">
        <v>1262</v>
      </c>
      <c r="D225" s="99" t="s">
        <v>17</v>
      </c>
      <c r="E225" s="99">
        <v>10</v>
      </c>
      <c r="F225" s="99">
        <v>0.3</v>
      </c>
      <c r="G225" s="100"/>
      <c r="H225" s="101"/>
      <c r="I225" s="123">
        <v>6202.55</v>
      </c>
      <c r="J225" s="102">
        <f t="shared" si="9"/>
        <v>62025.5</v>
      </c>
      <c r="K225" s="101">
        <f>BDI!$G$17</f>
        <v>0.11260000000000001</v>
      </c>
      <c r="L225" s="101"/>
      <c r="M225" s="101"/>
      <c r="N225" s="104">
        <f t="shared" si="10"/>
        <v>6900.96</v>
      </c>
      <c r="O225" s="103">
        <f t="shared" si="11"/>
        <v>20702.88</v>
      </c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</row>
    <row r="226" spans="1:167" s="78" customFormat="1" ht="25.5" x14ac:dyDescent="0.2">
      <c r="A226" s="97" t="s">
        <v>1998</v>
      </c>
      <c r="B226" s="97" t="s">
        <v>646</v>
      </c>
      <c r="C226" s="98" t="s">
        <v>1263</v>
      </c>
      <c r="D226" s="99" t="s">
        <v>17</v>
      </c>
      <c r="E226" s="99">
        <v>10</v>
      </c>
      <c r="F226" s="99">
        <v>0.3</v>
      </c>
      <c r="G226" s="100"/>
      <c r="H226" s="101"/>
      <c r="I226" s="123">
        <v>7657.49</v>
      </c>
      <c r="J226" s="102">
        <f t="shared" si="9"/>
        <v>76574.899999999994</v>
      </c>
      <c r="K226" s="101">
        <f>BDI!$G$17</f>
        <v>0.11260000000000001</v>
      </c>
      <c r="L226" s="101"/>
      <c r="M226" s="101"/>
      <c r="N226" s="104">
        <f t="shared" si="10"/>
        <v>8519.7199999999993</v>
      </c>
      <c r="O226" s="103">
        <f t="shared" si="11"/>
        <v>25559.16</v>
      </c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</row>
    <row r="227" spans="1:167" s="78" customFormat="1" x14ac:dyDescent="0.2">
      <c r="A227" s="97" t="s">
        <v>1999</v>
      </c>
      <c r="B227" s="97" t="s">
        <v>647</v>
      </c>
      <c r="C227" s="98" t="s">
        <v>1264</v>
      </c>
      <c r="D227" s="99" t="s">
        <v>17</v>
      </c>
      <c r="E227" s="99">
        <v>2</v>
      </c>
      <c r="F227" s="99">
        <v>0.3</v>
      </c>
      <c r="G227" s="100"/>
      <c r="H227" s="101"/>
      <c r="I227" s="123">
        <v>28127.06</v>
      </c>
      <c r="J227" s="102">
        <f t="shared" si="9"/>
        <v>56254.12</v>
      </c>
      <c r="K227" s="101">
        <f>BDI!$G$17</f>
        <v>0.11260000000000001</v>
      </c>
      <c r="L227" s="101"/>
      <c r="M227" s="101"/>
      <c r="N227" s="104">
        <f t="shared" si="10"/>
        <v>31294.17</v>
      </c>
      <c r="O227" s="103">
        <f t="shared" si="11"/>
        <v>18776.5</v>
      </c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</row>
    <row r="228" spans="1:167" s="78" customFormat="1" x14ac:dyDescent="0.2">
      <c r="A228" s="97" t="s">
        <v>2000</v>
      </c>
      <c r="B228" s="97" t="s">
        <v>648</v>
      </c>
      <c r="C228" s="98" t="s">
        <v>1265</v>
      </c>
      <c r="D228" s="99" t="s">
        <v>17</v>
      </c>
      <c r="E228" s="99">
        <v>80</v>
      </c>
      <c r="F228" s="99">
        <v>0.3</v>
      </c>
      <c r="G228" s="100"/>
      <c r="H228" s="101"/>
      <c r="I228" s="123">
        <v>23.59</v>
      </c>
      <c r="J228" s="102">
        <f t="shared" si="9"/>
        <v>1887.2</v>
      </c>
      <c r="K228" s="101">
        <f>BDI!$G$17</f>
        <v>0.11260000000000001</v>
      </c>
      <c r="L228" s="101"/>
      <c r="M228" s="101"/>
      <c r="N228" s="104">
        <f t="shared" si="10"/>
        <v>26.25</v>
      </c>
      <c r="O228" s="103">
        <f t="shared" si="11"/>
        <v>630</v>
      </c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</row>
    <row r="229" spans="1:167" s="78" customFormat="1" x14ac:dyDescent="0.2">
      <c r="A229" s="97" t="s">
        <v>2001</v>
      </c>
      <c r="B229" s="97" t="s">
        <v>649</v>
      </c>
      <c r="C229" s="98" t="s">
        <v>1266</v>
      </c>
      <c r="D229" s="99" t="s">
        <v>17</v>
      </c>
      <c r="E229" s="99">
        <v>60</v>
      </c>
      <c r="F229" s="99">
        <v>0.3</v>
      </c>
      <c r="G229" s="100"/>
      <c r="H229" s="101"/>
      <c r="I229" s="123">
        <v>896.43</v>
      </c>
      <c r="J229" s="102">
        <f t="shared" si="9"/>
        <v>53785.8</v>
      </c>
      <c r="K229" s="101">
        <f>BDI!$G$17</f>
        <v>0.11260000000000001</v>
      </c>
      <c r="L229" s="101"/>
      <c r="M229" s="101"/>
      <c r="N229" s="104">
        <f t="shared" si="10"/>
        <v>997.37</v>
      </c>
      <c r="O229" s="103">
        <f t="shared" si="11"/>
        <v>17952.66</v>
      </c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</row>
    <row r="230" spans="1:167" s="78" customFormat="1" x14ac:dyDescent="0.2">
      <c r="A230" s="97" t="s">
        <v>2002</v>
      </c>
      <c r="B230" s="97" t="s">
        <v>650</v>
      </c>
      <c r="C230" s="98" t="s">
        <v>1267</v>
      </c>
      <c r="D230" s="99" t="s">
        <v>17</v>
      </c>
      <c r="E230" s="99">
        <v>62</v>
      </c>
      <c r="F230" s="99">
        <v>0.3</v>
      </c>
      <c r="G230" s="100"/>
      <c r="H230" s="101"/>
      <c r="I230" s="123">
        <v>702.37</v>
      </c>
      <c r="J230" s="102">
        <f t="shared" si="9"/>
        <v>43546.94</v>
      </c>
      <c r="K230" s="101">
        <f>BDI!$G$17</f>
        <v>0.11260000000000001</v>
      </c>
      <c r="L230" s="101"/>
      <c r="M230" s="101"/>
      <c r="N230" s="104">
        <f t="shared" si="10"/>
        <v>781.46</v>
      </c>
      <c r="O230" s="103">
        <f t="shared" si="11"/>
        <v>14535.16</v>
      </c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</row>
    <row r="231" spans="1:167" s="78" customFormat="1" x14ac:dyDescent="0.2">
      <c r="A231" s="97" t="s">
        <v>2003</v>
      </c>
      <c r="B231" s="97" t="s">
        <v>651</v>
      </c>
      <c r="C231" s="98" t="s">
        <v>1268</v>
      </c>
      <c r="D231" s="99" t="s">
        <v>17</v>
      </c>
      <c r="E231" s="99">
        <v>90</v>
      </c>
      <c r="F231" s="99">
        <v>0.3</v>
      </c>
      <c r="G231" s="100"/>
      <c r="H231" s="101"/>
      <c r="I231" s="123">
        <v>305</v>
      </c>
      <c r="J231" s="102">
        <f t="shared" si="9"/>
        <v>27450</v>
      </c>
      <c r="K231" s="101">
        <f>BDI!$G$17</f>
        <v>0.11260000000000001</v>
      </c>
      <c r="L231" s="101"/>
      <c r="M231" s="101"/>
      <c r="N231" s="104">
        <f t="shared" si="10"/>
        <v>339.34</v>
      </c>
      <c r="O231" s="103">
        <f t="shared" si="11"/>
        <v>9162.18</v>
      </c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</row>
    <row r="232" spans="1:167" s="78" customFormat="1" x14ac:dyDescent="0.2">
      <c r="A232" s="97" t="s">
        <v>2004</v>
      </c>
      <c r="B232" s="97" t="s">
        <v>652</v>
      </c>
      <c r="C232" s="98" t="s">
        <v>1269</v>
      </c>
      <c r="D232" s="99" t="s">
        <v>17</v>
      </c>
      <c r="E232" s="99">
        <v>12</v>
      </c>
      <c r="F232" s="99">
        <v>0.3</v>
      </c>
      <c r="G232" s="100"/>
      <c r="H232" s="101"/>
      <c r="I232" s="123">
        <v>499.99</v>
      </c>
      <c r="J232" s="102">
        <f t="shared" ref="J232:J295" si="12">IF(ISNUMBER(I232),ROUND(E232*I232,2),"")</f>
        <v>5999.88</v>
      </c>
      <c r="K232" s="101">
        <f>BDI!$G$17</f>
        <v>0.11260000000000001</v>
      </c>
      <c r="L232" s="101"/>
      <c r="M232" s="101"/>
      <c r="N232" s="104">
        <f t="shared" ref="N232:N295" si="13">IF(ISNUMBER(I232),ROUND(I232*(1+K232),2),"")</f>
        <v>556.29</v>
      </c>
      <c r="O232" s="103">
        <f t="shared" ref="O232:O295" si="14">IF(ISNUMBER(I232),ROUND(F232*N232*E232,2),"")</f>
        <v>2002.64</v>
      </c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</row>
    <row r="233" spans="1:167" s="78" customFormat="1" x14ac:dyDescent="0.2">
      <c r="A233" s="97" t="s">
        <v>2005</v>
      </c>
      <c r="B233" s="97" t="s">
        <v>653</v>
      </c>
      <c r="C233" s="98" t="s">
        <v>1270</v>
      </c>
      <c r="D233" s="99" t="s">
        <v>17</v>
      </c>
      <c r="E233" s="99">
        <v>18</v>
      </c>
      <c r="F233" s="99">
        <v>0.3</v>
      </c>
      <c r="G233" s="100"/>
      <c r="H233" s="101"/>
      <c r="I233" s="123">
        <v>305</v>
      </c>
      <c r="J233" s="102">
        <f t="shared" si="12"/>
        <v>5490</v>
      </c>
      <c r="K233" s="101">
        <f>BDI!$G$17</f>
        <v>0.11260000000000001</v>
      </c>
      <c r="L233" s="101"/>
      <c r="M233" s="101"/>
      <c r="N233" s="104">
        <f t="shared" si="13"/>
        <v>339.34</v>
      </c>
      <c r="O233" s="103">
        <f t="shared" si="14"/>
        <v>1832.44</v>
      </c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</row>
    <row r="234" spans="1:167" s="78" customFormat="1" x14ac:dyDescent="0.2">
      <c r="A234" s="97" t="s">
        <v>2006</v>
      </c>
      <c r="B234" s="97" t="s">
        <v>654</v>
      </c>
      <c r="C234" s="98" t="s">
        <v>1271</v>
      </c>
      <c r="D234" s="99" t="s">
        <v>17</v>
      </c>
      <c r="E234" s="99">
        <v>90</v>
      </c>
      <c r="F234" s="99">
        <v>0.3</v>
      </c>
      <c r="G234" s="100"/>
      <c r="H234" s="101"/>
      <c r="I234" s="123">
        <v>274.47000000000003</v>
      </c>
      <c r="J234" s="102">
        <f t="shared" si="12"/>
        <v>24702.3</v>
      </c>
      <c r="K234" s="101">
        <f>BDI!$G$17</f>
        <v>0.11260000000000001</v>
      </c>
      <c r="L234" s="101"/>
      <c r="M234" s="101"/>
      <c r="N234" s="104">
        <f t="shared" si="13"/>
        <v>305.38</v>
      </c>
      <c r="O234" s="103">
        <f t="shared" si="14"/>
        <v>8245.26</v>
      </c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</row>
    <row r="235" spans="1:167" s="78" customFormat="1" x14ac:dyDescent="0.2">
      <c r="A235" s="97" t="s">
        <v>2007</v>
      </c>
      <c r="B235" s="97" t="s">
        <v>655</v>
      </c>
      <c r="C235" s="98" t="s">
        <v>1757</v>
      </c>
      <c r="D235" s="99" t="s">
        <v>17</v>
      </c>
      <c r="E235" s="99">
        <v>20</v>
      </c>
      <c r="F235" s="99">
        <v>0.3</v>
      </c>
      <c r="G235" s="100"/>
      <c r="H235" s="101"/>
      <c r="I235" s="123">
        <v>527.09</v>
      </c>
      <c r="J235" s="102">
        <f t="shared" si="12"/>
        <v>10541.8</v>
      </c>
      <c r="K235" s="101">
        <f>BDI!$G$17</f>
        <v>0.11260000000000001</v>
      </c>
      <c r="L235" s="101"/>
      <c r="M235" s="101"/>
      <c r="N235" s="104">
        <f t="shared" si="13"/>
        <v>586.44000000000005</v>
      </c>
      <c r="O235" s="103">
        <f t="shared" si="14"/>
        <v>3518.64</v>
      </c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</row>
    <row r="236" spans="1:167" s="78" customFormat="1" x14ac:dyDescent="0.2">
      <c r="A236" s="97" t="s">
        <v>2008</v>
      </c>
      <c r="B236" s="97" t="s">
        <v>656</v>
      </c>
      <c r="C236" s="98" t="s">
        <v>1272</v>
      </c>
      <c r="D236" s="99" t="s">
        <v>17</v>
      </c>
      <c r="E236" s="99">
        <v>15</v>
      </c>
      <c r="F236" s="99">
        <v>0.3</v>
      </c>
      <c r="G236" s="100"/>
      <c r="H236" s="101"/>
      <c r="I236" s="123">
        <v>292.87</v>
      </c>
      <c r="J236" s="102">
        <f t="shared" si="12"/>
        <v>4393.05</v>
      </c>
      <c r="K236" s="101">
        <f>BDI!$G$17</f>
        <v>0.11260000000000001</v>
      </c>
      <c r="L236" s="101"/>
      <c r="M236" s="101"/>
      <c r="N236" s="104">
        <f t="shared" si="13"/>
        <v>325.85000000000002</v>
      </c>
      <c r="O236" s="103">
        <f t="shared" si="14"/>
        <v>1466.33</v>
      </c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</row>
    <row r="237" spans="1:167" s="78" customFormat="1" ht="25.5" x14ac:dyDescent="0.2">
      <c r="A237" s="97" t="s">
        <v>2009</v>
      </c>
      <c r="B237" s="97" t="s">
        <v>657</v>
      </c>
      <c r="C237" s="98" t="s">
        <v>1273</v>
      </c>
      <c r="D237" s="99" t="s">
        <v>17</v>
      </c>
      <c r="E237" s="99">
        <v>60</v>
      </c>
      <c r="F237" s="99">
        <v>0.3</v>
      </c>
      <c r="G237" s="100"/>
      <c r="H237" s="101"/>
      <c r="I237" s="123">
        <v>49.23</v>
      </c>
      <c r="J237" s="102">
        <f t="shared" si="12"/>
        <v>2953.8</v>
      </c>
      <c r="K237" s="101">
        <f>BDI!$G$17</f>
        <v>0.11260000000000001</v>
      </c>
      <c r="L237" s="101"/>
      <c r="M237" s="101"/>
      <c r="N237" s="104">
        <f t="shared" si="13"/>
        <v>54.77</v>
      </c>
      <c r="O237" s="103">
        <f t="shared" si="14"/>
        <v>985.86</v>
      </c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</row>
    <row r="238" spans="1:167" s="78" customFormat="1" ht="25.5" x14ac:dyDescent="0.2">
      <c r="A238" s="97" t="s">
        <v>2010</v>
      </c>
      <c r="B238" s="97" t="s">
        <v>658</v>
      </c>
      <c r="C238" s="98" t="s">
        <v>1274</v>
      </c>
      <c r="D238" s="99" t="s">
        <v>17</v>
      </c>
      <c r="E238" s="99">
        <v>15</v>
      </c>
      <c r="F238" s="99">
        <v>0.3</v>
      </c>
      <c r="G238" s="100"/>
      <c r="H238" s="101"/>
      <c r="I238" s="123">
        <v>67.56</v>
      </c>
      <c r="J238" s="102">
        <f t="shared" si="12"/>
        <v>1013.4</v>
      </c>
      <c r="K238" s="101">
        <f>BDI!$G$17</f>
        <v>0.11260000000000001</v>
      </c>
      <c r="L238" s="101"/>
      <c r="M238" s="101"/>
      <c r="N238" s="104">
        <f t="shared" si="13"/>
        <v>75.17</v>
      </c>
      <c r="O238" s="103">
        <f t="shared" si="14"/>
        <v>338.27</v>
      </c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</row>
    <row r="239" spans="1:167" s="78" customFormat="1" ht="25.5" x14ac:dyDescent="0.2">
      <c r="A239" s="97" t="s">
        <v>2011</v>
      </c>
      <c r="B239" s="97" t="s">
        <v>659</v>
      </c>
      <c r="C239" s="98" t="s">
        <v>1275</v>
      </c>
      <c r="D239" s="99" t="s">
        <v>17</v>
      </c>
      <c r="E239" s="99">
        <v>15</v>
      </c>
      <c r="F239" s="99">
        <v>0.3</v>
      </c>
      <c r="G239" s="100"/>
      <c r="H239" s="101"/>
      <c r="I239" s="123">
        <v>64.22</v>
      </c>
      <c r="J239" s="102">
        <f t="shared" si="12"/>
        <v>963.3</v>
      </c>
      <c r="K239" s="101">
        <f>BDI!$G$17</f>
        <v>0.11260000000000001</v>
      </c>
      <c r="L239" s="101"/>
      <c r="M239" s="101"/>
      <c r="N239" s="104">
        <f t="shared" si="13"/>
        <v>71.45</v>
      </c>
      <c r="O239" s="103">
        <f t="shared" si="14"/>
        <v>321.52999999999997</v>
      </c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</row>
    <row r="240" spans="1:167" s="78" customFormat="1" ht="25.5" x14ac:dyDescent="0.2">
      <c r="A240" s="97" t="s">
        <v>2012</v>
      </c>
      <c r="B240" s="97" t="s">
        <v>660</v>
      </c>
      <c r="C240" s="98" t="s">
        <v>1276</v>
      </c>
      <c r="D240" s="99" t="s">
        <v>17</v>
      </c>
      <c r="E240" s="99">
        <v>5</v>
      </c>
      <c r="F240" s="99">
        <v>0.3</v>
      </c>
      <c r="G240" s="100"/>
      <c r="H240" s="101"/>
      <c r="I240" s="123">
        <v>56.47</v>
      </c>
      <c r="J240" s="102">
        <f t="shared" si="12"/>
        <v>282.35000000000002</v>
      </c>
      <c r="K240" s="101">
        <f>BDI!$G$17</f>
        <v>0.11260000000000001</v>
      </c>
      <c r="L240" s="101"/>
      <c r="M240" s="101"/>
      <c r="N240" s="104">
        <f t="shared" si="13"/>
        <v>62.83</v>
      </c>
      <c r="O240" s="103">
        <f t="shared" si="14"/>
        <v>94.25</v>
      </c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</row>
    <row r="241" spans="1:167" s="78" customFormat="1" ht="25.5" x14ac:dyDescent="0.2">
      <c r="A241" s="97" t="s">
        <v>2013</v>
      </c>
      <c r="B241" s="97" t="s">
        <v>661</v>
      </c>
      <c r="C241" s="98" t="s">
        <v>1277</v>
      </c>
      <c r="D241" s="99" t="s">
        <v>17</v>
      </c>
      <c r="E241" s="99">
        <v>5</v>
      </c>
      <c r="F241" s="99">
        <v>0.3</v>
      </c>
      <c r="G241" s="100"/>
      <c r="H241" s="101"/>
      <c r="I241" s="123">
        <v>136.56</v>
      </c>
      <c r="J241" s="102">
        <f t="shared" si="12"/>
        <v>682.8</v>
      </c>
      <c r="K241" s="101">
        <f>BDI!$G$17</f>
        <v>0.11260000000000001</v>
      </c>
      <c r="L241" s="101"/>
      <c r="M241" s="101"/>
      <c r="N241" s="104">
        <f t="shared" si="13"/>
        <v>151.94</v>
      </c>
      <c r="O241" s="103">
        <f t="shared" si="14"/>
        <v>227.91</v>
      </c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  <c r="FI241" s="77"/>
      <c r="FJ241" s="77"/>
      <c r="FK241" s="77"/>
    </row>
    <row r="242" spans="1:167" s="78" customFormat="1" ht="25.5" x14ac:dyDescent="0.2">
      <c r="A242" s="97" t="s">
        <v>2014</v>
      </c>
      <c r="B242" s="97" t="s">
        <v>662</v>
      </c>
      <c r="C242" s="98" t="s">
        <v>1278</v>
      </c>
      <c r="D242" s="99" t="s">
        <v>17</v>
      </c>
      <c r="E242" s="99">
        <v>5</v>
      </c>
      <c r="F242" s="99">
        <v>0.3</v>
      </c>
      <c r="G242" s="100"/>
      <c r="H242" s="101"/>
      <c r="I242" s="123">
        <v>142.61000000000001</v>
      </c>
      <c r="J242" s="102">
        <f t="shared" si="12"/>
        <v>713.05</v>
      </c>
      <c r="K242" s="101">
        <f>BDI!$G$17</f>
        <v>0.11260000000000001</v>
      </c>
      <c r="L242" s="101"/>
      <c r="M242" s="101"/>
      <c r="N242" s="104">
        <f t="shared" si="13"/>
        <v>158.66999999999999</v>
      </c>
      <c r="O242" s="103">
        <f t="shared" si="14"/>
        <v>238.01</v>
      </c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  <c r="FI242" s="77"/>
      <c r="FJ242" s="77"/>
      <c r="FK242" s="77"/>
    </row>
    <row r="243" spans="1:167" s="78" customFormat="1" ht="25.5" x14ac:dyDescent="0.2">
      <c r="A243" s="97" t="s">
        <v>2015</v>
      </c>
      <c r="B243" s="97" t="s">
        <v>663</v>
      </c>
      <c r="C243" s="98" t="s">
        <v>1279</v>
      </c>
      <c r="D243" s="99" t="s">
        <v>17</v>
      </c>
      <c r="E243" s="99">
        <v>5</v>
      </c>
      <c r="F243" s="99">
        <v>0.3</v>
      </c>
      <c r="G243" s="100"/>
      <c r="H243" s="101"/>
      <c r="I243" s="123">
        <v>129.26</v>
      </c>
      <c r="J243" s="102">
        <f t="shared" si="12"/>
        <v>646.29999999999995</v>
      </c>
      <c r="K243" s="101">
        <f>BDI!$G$17</f>
        <v>0.11260000000000001</v>
      </c>
      <c r="L243" s="101"/>
      <c r="M243" s="101"/>
      <c r="N243" s="104">
        <f t="shared" si="13"/>
        <v>143.81</v>
      </c>
      <c r="O243" s="103">
        <f t="shared" si="14"/>
        <v>215.72</v>
      </c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  <c r="FI243" s="77"/>
      <c r="FJ243" s="77"/>
      <c r="FK243" s="77"/>
    </row>
    <row r="244" spans="1:167" s="78" customFormat="1" ht="25.5" x14ac:dyDescent="0.2">
      <c r="A244" s="97" t="s">
        <v>2016</v>
      </c>
      <c r="B244" s="97" t="s">
        <v>664</v>
      </c>
      <c r="C244" s="98" t="s">
        <v>1280</v>
      </c>
      <c r="D244" s="99" t="s">
        <v>17</v>
      </c>
      <c r="E244" s="99">
        <v>5</v>
      </c>
      <c r="F244" s="99">
        <v>0.3</v>
      </c>
      <c r="G244" s="100"/>
      <c r="H244" s="101"/>
      <c r="I244" s="123">
        <v>235.83</v>
      </c>
      <c r="J244" s="102">
        <f t="shared" si="12"/>
        <v>1179.1500000000001</v>
      </c>
      <c r="K244" s="101">
        <f>BDI!$G$17</f>
        <v>0.11260000000000001</v>
      </c>
      <c r="L244" s="101"/>
      <c r="M244" s="101"/>
      <c r="N244" s="104">
        <f t="shared" si="13"/>
        <v>262.38</v>
      </c>
      <c r="O244" s="103">
        <f t="shared" si="14"/>
        <v>393.57</v>
      </c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  <c r="FI244" s="77"/>
      <c r="FJ244" s="77"/>
      <c r="FK244" s="77"/>
    </row>
    <row r="245" spans="1:167" s="78" customFormat="1" ht="25.5" x14ac:dyDescent="0.2">
      <c r="A245" s="97" t="s">
        <v>2017</v>
      </c>
      <c r="B245" s="97" t="s">
        <v>665</v>
      </c>
      <c r="C245" s="98" t="s">
        <v>1281</v>
      </c>
      <c r="D245" s="99" t="s">
        <v>17</v>
      </c>
      <c r="E245" s="99">
        <v>5</v>
      </c>
      <c r="F245" s="99">
        <v>0.3</v>
      </c>
      <c r="G245" s="100"/>
      <c r="H245" s="101"/>
      <c r="I245" s="123">
        <v>229.63</v>
      </c>
      <c r="J245" s="102">
        <f t="shared" si="12"/>
        <v>1148.1500000000001</v>
      </c>
      <c r="K245" s="101">
        <f>BDI!$G$17</f>
        <v>0.11260000000000001</v>
      </c>
      <c r="L245" s="101"/>
      <c r="M245" s="101"/>
      <c r="N245" s="104">
        <f t="shared" si="13"/>
        <v>255.49</v>
      </c>
      <c r="O245" s="103">
        <f t="shared" si="14"/>
        <v>383.24</v>
      </c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  <c r="FI245" s="77"/>
      <c r="FJ245" s="77"/>
      <c r="FK245" s="77"/>
    </row>
    <row r="246" spans="1:167" s="78" customFormat="1" x14ac:dyDescent="0.2">
      <c r="A246" s="97" t="s">
        <v>2018</v>
      </c>
      <c r="B246" s="97" t="s">
        <v>666</v>
      </c>
      <c r="C246" s="98" t="s">
        <v>1758</v>
      </c>
      <c r="D246" s="99" t="s">
        <v>17</v>
      </c>
      <c r="E246" s="99">
        <v>90</v>
      </c>
      <c r="F246" s="99">
        <v>0.3</v>
      </c>
      <c r="G246" s="100"/>
      <c r="H246" s="101"/>
      <c r="I246" s="123">
        <v>65.47</v>
      </c>
      <c r="J246" s="102">
        <f t="shared" si="12"/>
        <v>5892.3</v>
      </c>
      <c r="K246" s="101">
        <f>BDI!$G$17</f>
        <v>0.11260000000000001</v>
      </c>
      <c r="L246" s="101"/>
      <c r="M246" s="101"/>
      <c r="N246" s="104">
        <f t="shared" si="13"/>
        <v>72.84</v>
      </c>
      <c r="O246" s="103">
        <f t="shared" si="14"/>
        <v>1966.68</v>
      </c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  <c r="FI246" s="77"/>
      <c r="FJ246" s="77"/>
      <c r="FK246" s="77"/>
    </row>
    <row r="247" spans="1:167" s="78" customFormat="1" x14ac:dyDescent="0.2">
      <c r="A247" s="97" t="s">
        <v>2019</v>
      </c>
      <c r="B247" s="97" t="s">
        <v>667</v>
      </c>
      <c r="C247" s="98" t="s">
        <v>1759</v>
      </c>
      <c r="D247" s="99" t="s">
        <v>17</v>
      </c>
      <c r="E247" s="99">
        <v>90</v>
      </c>
      <c r="F247" s="99">
        <v>0.3</v>
      </c>
      <c r="G247" s="100"/>
      <c r="H247" s="101"/>
      <c r="I247" s="123">
        <v>75.89</v>
      </c>
      <c r="J247" s="102">
        <f t="shared" si="12"/>
        <v>6830.1</v>
      </c>
      <c r="K247" s="101">
        <f>BDI!$G$17</f>
        <v>0.11260000000000001</v>
      </c>
      <c r="L247" s="101"/>
      <c r="M247" s="101"/>
      <c r="N247" s="104">
        <f t="shared" si="13"/>
        <v>84.44</v>
      </c>
      <c r="O247" s="103">
        <f t="shared" si="14"/>
        <v>2279.88</v>
      </c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  <c r="FI247" s="77"/>
      <c r="FJ247" s="77"/>
      <c r="FK247" s="77"/>
    </row>
    <row r="248" spans="1:167" s="78" customFormat="1" x14ac:dyDescent="0.2">
      <c r="A248" s="97" t="s">
        <v>2020</v>
      </c>
      <c r="B248" s="97" t="s">
        <v>668</v>
      </c>
      <c r="C248" s="98" t="s">
        <v>1282</v>
      </c>
      <c r="D248" s="99" t="s">
        <v>17</v>
      </c>
      <c r="E248" s="99">
        <v>240</v>
      </c>
      <c r="F248" s="99">
        <v>0.3</v>
      </c>
      <c r="G248" s="100"/>
      <c r="H248" s="101"/>
      <c r="I248" s="123">
        <v>26.65</v>
      </c>
      <c r="J248" s="102">
        <f t="shared" si="12"/>
        <v>6396</v>
      </c>
      <c r="K248" s="101">
        <f>BDI!$G$17</f>
        <v>0.11260000000000001</v>
      </c>
      <c r="L248" s="101"/>
      <c r="M248" s="101"/>
      <c r="N248" s="104">
        <f t="shared" si="13"/>
        <v>29.65</v>
      </c>
      <c r="O248" s="103">
        <f t="shared" si="14"/>
        <v>2134.8000000000002</v>
      </c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  <c r="FI248" s="77"/>
      <c r="FJ248" s="77"/>
      <c r="FK248" s="77"/>
    </row>
    <row r="249" spans="1:167" s="78" customFormat="1" ht="25.5" x14ac:dyDescent="0.2">
      <c r="A249" s="97" t="s">
        <v>2021</v>
      </c>
      <c r="B249" s="97" t="s">
        <v>669</v>
      </c>
      <c r="C249" s="98" t="s">
        <v>1283</v>
      </c>
      <c r="D249" s="99" t="s">
        <v>17</v>
      </c>
      <c r="E249" s="99">
        <v>120</v>
      </c>
      <c r="F249" s="99">
        <v>0.3</v>
      </c>
      <c r="G249" s="100"/>
      <c r="H249" s="101"/>
      <c r="I249" s="123">
        <v>44.91</v>
      </c>
      <c r="J249" s="102">
        <f t="shared" si="12"/>
        <v>5389.2</v>
      </c>
      <c r="K249" s="101">
        <f>BDI!$G$17</f>
        <v>0.11260000000000001</v>
      </c>
      <c r="L249" s="101"/>
      <c r="M249" s="101"/>
      <c r="N249" s="104">
        <f t="shared" si="13"/>
        <v>49.97</v>
      </c>
      <c r="O249" s="103">
        <f t="shared" si="14"/>
        <v>1798.92</v>
      </c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  <c r="FI249" s="77"/>
      <c r="FJ249" s="77"/>
      <c r="FK249" s="77"/>
    </row>
    <row r="250" spans="1:167" s="78" customFormat="1" ht="25.5" x14ac:dyDescent="0.2">
      <c r="A250" s="97" t="s">
        <v>2022</v>
      </c>
      <c r="B250" s="97" t="s">
        <v>670</v>
      </c>
      <c r="C250" s="98" t="s">
        <v>1284</v>
      </c>
      <c r="D250" s="99" t="s">
        <v>17</v>
      </c>
      <c r="E250" s="99">
        <v>120</v>
      </c>
      <c r="F250" s="99">
        <v>0.3</v>
      </c>
      <c r="G250" s="100"/>
      <c r="H250" s="101"/>
      <c r="I250" s="123">
        <v>57.18</v>
      </c>
      <c r="J250" s="102">
        <f t="shared" si="12"/>
        <v>6861.6</v>
      </c>
      <c r="K250" s="101">
        <f>BDI!$G$17</f>
        <v>0.11260000000000001</v>
      </c>
      <c r="L250" s="101"/>
      <c r="M250" s="101"/>
      <c r="N250" s="104">
        <f t="shared" si="13"/>
        <v>63.62</v>
      </c>
      <c r="O250" s="103">
        <f t="shared" si="14"/>
        <v>2290.3200000000002</v>
      </c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  <c r="FI250" s="77"/>
      <c r="FJ250" s="77"/>
      <c r="FK250" s="77"/>
    </row>
    <row r="251" spans="1:167" s="78" customFormat="1" x14ac:dyDescent="0.2">
      <c r="A251" s="97" t="s">
        <v>2023</v>
      </c>
      <c r="B251" s="97" t="s">
        <v>671</v>
      </c>
      <c r="C251" s="98" t="s">
        <v>1285</v>
      </c>
      <c r="D251" s="99" t="s">
        <v>17</v>
      </c>
      <c r="E251" s="99">
        <v>120</v>
      </c>
      <c r="F251" s="99">
        <v>0.3</v>
      </c>
      <c r="G251" s="100"/>
      <c r="H251" s="101"/>
      <c r="I251" s="123">
        <v>27.16</v>
      </c>
      <c r="J251" s="102">
        <f t="shared" si="12"/>
        <v>3259.2</v>
      </c>
      <c r="K251" s="101">
        <f>BDI!$G$17</f>
        <v>0.11260000000000001</v>
      </c>
      <c r="L251" s="101"/>
      <c r="M251" s="101"/>
      <c r="N251" s="104">
        <f t="shared" si="13"/>
        <v>30.22</v>
      </c>
      <c r="O251" s="103">
        <f t="shared" si="14"/>
        <v>1087.92</v>
      </c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  <c r="FI251" s="77"/>
      <c r="FJ251" s="77"/>
      <c r="FK251" s="77"/>
    </row>
    <row r="252" spans="1:167" s="78" customFormat="1" x14ac:dyDescent="0.2">
      <c r="A252" s="97" t="s">
        <v>2024</v>
      </c>
      <c r="B252" s="97" t="s">
        <v>672</v>
      </c>
      <c r="C252" s="98" t="s">
        <v>1760</v>
      </c>
      <c r="D252" s="99" t="s">
        <v>8</v>
      </c>
      <c r="E252" s="99">
        <v>15000</v>
      </c>
      <c r="F252" s="99">
        <v>0.3</v>
      </c>
      <c r="G252" s="100"/>
      <c r="H252" s="101"/>
      <c r="I252" s="123">
        <v>0.35</v>
      </c>
      <c r="J252" s="102">
        <f t="shared" si="12"/>
        <v>5250</v>
      </c>
      <c r="K252" s="101">
        <f>BDI!$G$17</f>
        <v>0.11260000000000001</v>
      </c>
      <c r="L252" s="101"/>
      <c r="M252" s="101"/>
      <c r="N252" s="104">
        <f t="shared" si="13"/>
        <v>0.39</v>
      </c>
      <c r="O252" s="103">
        <f t="shared" si="14"/>
        <v>1755</v>
      </c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  <c r="FI252" s="77"/>
      <c r="FJ252" s="77"/>
      <c r="FK252" s="77"/>
    </row>
    <row r="253" spans="1:167" s="78" customFormat="1" x14ac:dyDescent="0.2">
      <c r="A253" s="97" t="s">
        <v>2025</v>
      </c>
      <c r="B253" s="97" t="s">
        <v>673</v>
      </c>
      <c r="C253" s="98" t="s">
        <v>1761</v>
      </c>
      <c r="D253" s="99" t="s">
        <v>8</v>
      </c>
      <c r="E253" s="99">
        <v>15000</v>
      </c>
      <c r="F253" s="99">
        <v>0.3</v>
      </c>
      <c r="G253" s="100"/>
      <c r="H253" s="101"/>
      <c r="I253" s="123">
        <v>0.11</v>
      </c>
      <c r="J253" s="102">
        <f t="shared" si="12"/>
        <v>1650</v>
      </c>
      <c r="K253" s="101">
        <f>BDI!$G$17</f>
        <v>0.11260000000000001</v>
      </c>
      <c r="L253" s="101"/>
      <c r="M253" s="101"/>
      <c r="N253" s="104">
        <f t="shared" si="13"/>
        <v>0.12</v>
      </c>
      <c r="O253" s="103">
        <f t="shared" si="14"/>
        <v>540</v>
      </c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  <c r="FI253" s="77"/>
      <c r="FJ253" s="77"/>
      <c r="FK253" s="77"/>
    </row>
    <row r="254" spans="1:167" s="78" customFormat="1" ht="25.5" x14ac:dyDescent="0.2">
      <c r="A254" s="97" t="s">
        <v>2026</v>
      </c>
      <c r="B254" s="97" t="s">
        <v>674</v>
      </c>
      <c r="C254" s="98" t="s">
        <v>1286</v>
      </c>
      <c r="D254" s="99" t="s">
        <v>8</v>
      </c>
      <c r="E254" s="99">
        <v>120</v>
      </c>
      <c r="F254" s="99">
        <v>0.3</v>
      </c>
      <c r="G254" s="100"/>
      <c r="H254" s="101"/>
      <c r="I254" s="123">
        <v>25.33</v>
      </c>
      <c r="J254" s="102">
        <f t="shared" si="12"/>
        <v>3039.6</v>
      </c>
      <c r="K254" s="101">
        <f>BDI!$G$17</f>
        <v>0.11260000000000001</v>
      </c>
      <c r="L254" s="101"/>
      <c r="M254" s="101"/>
      <c r="N254" s="104">
        <f t="shared" si="13"/>
        <v>28.18</v>
      </c>
      <c r="O254" s="103">
        <f t="shared" si="14"/>
        <v>1014.48</v>
      </c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7"/>
      <c r="ES254" s="77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7"/>
      <c r="FF254" s="77"/>
      <c r="FG254" s="77"/>
      <c r="FH254" s="77"/>
      <c r="FI254" s="77"/>
      <c r="FJ254" s="77"/>
      <c r="FK254" s="77"/>
    </row>
    <row r="255" spans="1:167" s="78" customFormat="1" ht="25.5" x14ac:dyDescent="0.2">
      <c r="A255" s="97" t="s">
        <v>2027</v>
      </c>
      <c r="B255" s="97" t="s">
        <v>675</v>
      </c>
      <c r="C255" s="98" t="s">
        <v>1287</v>
      </c>
      <c r="D255" s="99" t="s">
        <v>65</v>
      </c>
      <c r="E255" s="99">
        <v>6</v>
      </c>
      <c r="F255" s="99">
        <v>0.3</v>
      </c>
      <c r="G255" s="100"/>
      <c r="H255" s="101"/>
      <c r="I255" s="123">
        <v>509.47</v>
      </c>
      <c r="J255" s="102">
        <f t="shared" si="12"/>
        <v>3056.82</v>
      </c>
      <c r="K255" s="101">
        <f>BDI!$G$17</f>
        <v>0.11260000000000001</v>
      </c>
      <c r="L255" s="101"/>
      <c r="M255" s="101"/>
      <c r="N255" s="104">
        <f t="shared" si="13"/>
        <v>566.84</v>
      </c>
      <c r="O255" s="103">
        <f t="shared" si="14"/>
        <v>1020.31</v>
      </c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  <c r="FI255" s="77"/>
      <c r="FJ255" s="77"/>
      <c r="FK255" s="77"/>
    </row>
    <row r="256" spans="1:167" s="78" customFormat="1" ht="25.5" x14ac:dyDescent="0.2">
      <c r="A256" s="97" t="s">
        <v>2028</v>
      </c>
      <c r="B256" s="97" t="s">
        <v>676</v>
      </c>
      <c r="C256" s="98" t="s">
        <v>1288</v>
      </c>
      <c r="D256" s="99" t="s">
        <v>65</v>
      </c>
      <c r="E256" s="99">
        <v>6</v>
      </c>
      <c r="F256" s="99">
        <v>0.3</v>
      </c>
      <c r="G256" s="100"/>
      <c r="H256" s="101"/>
      <c r="I256" s="123">
        <v>1221.8699999999999</v>
      </c>
      <c r="J256" s="102">
        <f t="shared" si="12"/>
        <v>7331.22</v>
      </c>
      <c r="K256" s="101">
        <f>BDI!$G$17</f>
        <v>0.11260000000000001</v>
      </c>
      <c r="L256" s="101"/>
      <c r="M256" s="101"/>
      <c r="N256" s="104">
        <f t="shared" si="13"/>
        <v>1359.45</v>
      </c>
      <c r="O256" s="103">
        <f t="shared" si="14"/>
        <v>2447.0100000000002</v>
      </c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  <c r="FI256" s="77"/>
      <c r="FJ256" s="77"/>
      <c r="FK256" s="77"/>
    </row>
    <row r="257" spans="1:167" s="78" customFormat="1" ht="25.5" x14ac:dyDescent="0.2">
      <c r="A257" s="97" t="s">
        <v>2029</v>
      </c>
      <c r="B257" s="97" t="s">
        <v>677</v>
      </c>
      <c r="C257" s="98" t="s">
        <v>1289</v>
      </c>
      <c r="D257" s="99" t="s">
        <v>65</v>
      </c>
      <c r="E257" s="99">
        <v>6</v>
      </c>
      <c r="F257" s="99">
        <v>0.3</v>
      </c>
      <c r="G257" s="100"/>
      <c r="H257" s="101"/>
      <c r="I257" s="123">
        <v>1279.1300000000001</v>
      </c>
      <c r="J257" s="102">
        <f t="shared" si="12"/>
        <v>7674.78</v>
      </c>
      <c r="K257" s="101">
        <f>BDI!$G$17</f>
        <v>0.11260000000000001</v>
      </c>
      <c r="L257" s="101"/>
      <c r="M257" s="101"/>
      <c r="N257" s="104">
        <f t="shared" si="13"/>
        <v>1423.16</v>
      </c>
      <c r="O257" s="103">
        <f t="shared" si="14"/>
        <v>2561.69</v>
      </c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  <c r="FI257" s="77"/>
      <c r="FJ257" s="77"/>
      <c r="FK257" s="77"/>
    </row>
    <row r="258" spans="1:167" s="78" customFormat="1" ht="25.5" x14ac:dyDescent="0.2">
      <c r="A258" s="97" t="s">
        <v>2030</v>
      </c>
      <c r="B258" s="97" t="s">
        <v>678</v>
      </c>
      <c r="C258" s="98" t="s">
        <v>1290</v>
      </c>
      <c r="D258" s="99" t="s">
        <v>65</v>
      </c>
      <c r="E258" s="99">
        <v>12</v>
      </c>
      <c r="F258" s="99">
        <v>0.3</v>
      </c>
      <c r="G258" s="100"/>
      <c r="H258" s="101"/>
      <c r="I258" s="123">
        <v>1717.96</v>
      </c>
      <c r="J258" s="102">
        <f t="shared" si="12"/>
        <v>20615.52</v>
      </c>
      <c r="K258" s="101">
        <f>BDI!$G$17</f>
        <v>0.11260000000000001</v>
      </c>
      <c r="L258" s="101"/>
      <c r="M258" s="101"/>
      <c r="N258" s="104">
        <f t="shared" si="13"/>
        <v>1911.4</v>
      </c>
      <c r="O258" s="103">
        <f t="shared" si="14"/>
        <v>6881.04</v>
      </c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  <c r="FI258" s="77"/>
      <c r="FJ258" s="77"/>
      <c r="FK258" s="77"/>
    </row>
    <row r="259" spans="1:167" s="78" customFormat="1" ht="25.5" x14ac:dyDescent="0.2">
      <c r="A259" s="97" t="s">
        <v>2031</v>
      </c>
      <c r="B259" s="97" t="s">
        <v>679</v>
      </c>
      <c r="C259" s="98" t="s">
        <v>1291</v>
      </c>
      <c r="D259" s="99" t="s">
        <v>65</v>
      </c>
      <c r="E259" s="99">
        <v>2</v>
      </c>
      <c r="F259" s="99">
        <v>0.3</v>
      </c>
      <c r="G259" s="100"/>
      <c r="H259" s="101"/>
      <c r="I259" s="123">
        <v>2081.75</v>
      </c>
      <c r="J259" s="102">
        <f t="shared" si="12"/>
        <v>4163.5</v>
      </c>
      <c r="K259" s="101">
        <f>BDI!$G$17</f>
        <v>0.11260000000000001</v>
      </c>
      <c r="L259" s="101"/>
      <c r="M259" s="101"/>
      <c r="N259" s="104">
        <f t="shared" si="13"/>
        <v>2316.16</v>
      </c>
      <c r="O259" s="103">
        <f t="shared" si="14"/>
        <v>1389.7</v>
      </c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</row>
    <row r="260" spans="1:167" s="78" customFormat="1" x14ac:dyDescent="0.2">
      <c r="A260" s="97" t="s">
        <v>2032</v>
      </c>
      <c r="B260" s="97" t="s">
        <v>680</v>
      </c>
      <c r="C260" s="98" t="s">
        <v>1292</v>
      </c>
      <c r="D260" s="99" t="s">
        <v>17</v>
      </c>
      <c r="E260" s="99">
        <v>120</v>
      </c>
      <c r="F260" s="99">
        <v>0.3</v>
      </c>
      <c r="G260" s="100"/>
      <c r="H260" s="101"/>
      <c r="I260" s="123">
        <v>471.41</v>
      </c>
      <c r="J260" s="102">
        <f t="shared" si="12"/>
        <v>56569.2</v>
      </c>
      <c r="K260" s="101">
        <f>BDI!$G$17</f>
        <v>0.11260000000000001</v>
      </c>
      <c r="L260" s="101"/>
      <c r="M260" s="101"/>
      <c r="N260" s="104">
        <f t="shared" si="13"/>
        <v>524.49</v>
      </c>
      <c r="O260" s="103">
        <f t="shared" si="14"/>
        <v>18881.64</v>
      </c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  <c r="FI260" s="77"/>
      <c r="FJ260" s="77"/>
      <c r="FK260" s="77"/>
    </row>
    <row r="261" spans="1:167" s="78" customFormat="1" x14ac:dyDescent="0.2">
      <c r="A261" s="97" t="s">
        <v>2033</v>
      </c>
      <c r="B261" s="97" t="s">
        <v>681</v>
      </c>
      <c r="C261" s="98" t="s">
        <v>1293</v>
      </c>
      <c r="D261" s="99" t="s">
        <v>17</v>
      </c>
      <c r="E261" s="99">
        <v>20</v>
      </c>
      <c r="F261" s="99">
        <v>0.3</v>
      </c>
      <c r="G261" s="100"/>
      <c r="H261" s="101"/>
      <c r="I261" s="123">
        <v>563.82000000000005</v>
      </c>
      <c r="J261" s="102">
        <f t="shared" si="12"/>
        <v>11276.4</v>
      </c>
      <c r="K261" s="101">
        <f>BDI!$G$17</f>
        <v>0.11260000000000001</v>
      </c>
      <c r="L261" s="101"/>
      <c r="M261" s="101"/>
      <c r="N261" s="104">
        <f t="shared" si="13"/>
        <v>627.30999999999995</v>
      </c>
      <c r="O261" s="103">
        <f t="shared" si="14"/>
        <v>3763.86</v>
      </c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</row>
    <row r="262" spans="1:167" s="78" customFormat="1" x14ac:dyDescent="0.2">
      <c r="A262" s="97" t="s">
        <v>2034</v>
      </c>
      <c r="B262" s="97" t="s">
        <v>682</v>
      </c>
      <c r="C262" s="98" t="s">
        <v>1294</v>
      </c>
      <c r="D262" s="99" t="s">
        <v>17</v>
      </c>
      <c r="E262" s="99">
        <v>140</v>
      </c>
      <c r="F262" s="99">
        <v>0.3</v>
      </c>
      <c r="G262" s="100"/>
      <c r="H262" s="101"/>
      <c r="I262" s="123">
        <v>154.49</v>
      </c>
      <c r="J262" s="102">
        <f t="shared" si="12"/>
        <v>21628.6</v>
      </c>
      <c r="K262" s="101">
        <f>BDI!$G$17</f>
        <v>0.11260000000000001</v>
      </c>
      <c r="L262" s="101"/>
      <c r="M262" s="101"/>
      <c r="N262" s="104">
        <f t="shared" si="13"/>
        <v>171.89</v>
      </c>
      <c r="O262" s="103">
        <f t="shared" si="14"/>
        <v>7219.38</v>
      </c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</row>
    <row r="263" spans="1:167" s="78" customFormat="1" x14ac:dyDescent="0.2">
      <c r="A263" s="97" t="s">
        <v>2035</v>
      </c>
      <c r="B263" s="97" t="s">
        <v>683</v>
      </c>
      <c r="C263" s="98" t="s">
        <v>1295</v>
      </c>
      <c r="D263" s="99" t="s">
        <v>17</v>
      </c>
      <c r="E263" s="99">
        <v>5</v>
      </c>
      <c r="F263" s="99">
        <v>0.3</v>
      </c>
      <c r="G263" s="100"/>
      <c r="H263" s="101"/>
      <c r="I263" s="123">
        <v>567.39</v>
      </c>
      <c r="J263" s="102">
        <f t="shared" si="12"/>
        <v>2836.95</v>
      </c>
      <c r="K263" s="101">
        <f>BDI!$G$17</f>
        <v>0.11260000000000001</v>
      </c>
      <c r="L263" s="101"/>
      <c r="M263" s="101"/>
      <c r="N263" s="104">
        <f t="shared" si="13"/>
        <v>631.28</v>
      </c>
      <c r="O263" s="103">
        <f t="shared" si="14"/>
        <v>946.92</v>
      </c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  <c r="FI263" s="77"/>
      <c r="FJ263" s="77"/>
      <c r="FK263" s="77"/>
    </row>
    <row r="264" spans="1:167" s="78" customFormat="1" x14ac:dyDescent="0.2">
      <c r="A264" s="97" t="s">
        <v>2036</v>
      </c>
      <c r="B264" s="97" t="s">
        <v>684</v>
      </c>
      <c r="C264" s="98" t="s">
        <v>1296</v>
      </c>
      <c r="D264" s="99" t="s">
        <v>17</v>
      </c>
      <c r="E264" s="99">
        <v>5</v>
      </c>
      <c r="F264" s="99">
        <v>0.3</v>
      </c>
      <c r="G264" s="100"/>
      <c r="H264" s="101"/>
      <c r="I264" s="123">
        <v>663.85</v>
      </c>
      <c r="J264" s="102">
        <f t="shared" si="12"/>
        <v>3319.25</v>
      </c>
      <c r="K264" s="101">
        <f>BDI!$G$17</f>
        <v>0.11260000000000001</v>
      </c>
      <c r="L264" s="101"/>
      <c r="M264" s="101"/>
      <c r="N264" s="104">
        <f t="shared" si="13"/>
        <v>738.6</v>
      </c>
      <c r="O264" s="103">
        <f t="shared" si="14"/>
        <v>1107.9000000000001</v>
      </c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</row>
    <row r="265" spans="1:167" s="78" customFormat="1" x14ac:dyDescent="0.2">
      <c r="A265" s="97" t="s">
        <v>2037</v>
      </c>
      <c r="B265" s="97" t="s">
        <v>685</v>
      </c>
      <c r="C265" s="98" t="s">
        <v>1297</v>
      </c>
      <c r="D265" s="99" t="s">
        <v>17</v>
      </c>
      <c r="E265" s="99">
        <v>15</v>
      </c>
      <c r="F265" s="99">
        <v>0.3</v>
      </c>
      <c r="G265" s="100"/>
      <c r="H265" s="101"/>
      <c r="I265" s="123">
        <v>792.53</v>
      </c>
      <c r="J265" s="102">
        <f t="shared" si="12"/>
        <v>11887.95</v>
      </c>
      <c r="K265" s="101">
        <f>BDI!$G$17</f>
        <v>0.11260000000000001</v>
      </c>
      <c r="L265" s="101"/>
      <c r="M265" s="101"/>
      <c r="N265" s="104">
        <f t="shared" si="13"/>
        <v>881.77</v>
      </c>
      <c r="O265" s="103">
        <f t="shared" si="14"/>
        <v>3967.97</v>
      </c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</row>
    <row r="266" spans="1:167" s="78" customFormat="1" x14ac:dyDescent="0.2">
      <c r="A266" s="97" t="s">
        <v>2038</v>
      </c>
      <c r="B266" s="97" t="s">
        <v>686</v>
      </c>
      <c r="C266" s="98" t="s">
        <v>1298</v>
      </c>
      <c r="D266" s="99" t="s">
        <v>17</v>
      </c>
      <c r="E266" s="99">
        <v>15</v>
      </c>
      <c r="F266" s="99">
        <v>0.3</v>
      </c>
      <c r="G266" s="100"/>
      <c r="H266" s="101"/>
      <c r="I266" s="123">
        <v>1199.9100000000001</v>
      </c>
      <c r="J266" s="102">
        <f t="shared" si="12"/>
        <v>17998.650000000001</v>
      </c>
      <c r="K266" s="101">
        <f>BDI!$G$17</f>
        <v>0.11260000000000001</v>
      </c>
      <c r="L266" s="101"/>
      <c r="M266" s="101"/>
      <c r="N266" s="104">
        <f t="shared" si="13"/>
        <v>1335.02</v>
      </c>
      <c r="O266" s="103">
        <f t="shared" si="14"/>
        <v>6007.59</v>
      </c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</row>
    <row r="267" spans="1:167" s="78" customFormat="1" x14ac:dyDescent="0.2">
      <c r="A267" s="97" t="s">
        <v>2039</v>
      </c>
      <c r="B267" s="97" t="s">
        <v>687</v>
      </c>
      <c r="C267" s="98" t="s">
        <v>1299</v>
      </c>
      <c r="D267" s="99" t="s">
        <v>17</v>
      </c>
      <c r="E267" s="99">
        <v>40</v>
      </c>
      <c r="F267" s="99">
        <v>0.3</v>
      </c>
      <c r="G267" s="100"/>
      <c r="H267" s="101"/>
      <c r="I267" s="123">
        <v>516.36</v>
      </c>
      <c r="J267" s="102">
        <f t="shared" si="12"/>
        <v>20654.400000000001</v>
      </c>
      <c r="K267" s="101">
        <f>BDI!$G$17</f>
        <v>0.11260000000000001</v>
      </c>
      <c r="L267" s="101"/>
      <c r="M267" s="101"/>
      <c r="N267" s="104">
        <f t="shared" si="13"/>
        <v>574.5</v>
      </c>
      <c r="O267" s="103">
        <f t="shared" si="14"/>
        <v>6894</v>
      </c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</row>
    <row r="268" spans="1:167" s="78" customFormat="1" x14ac:dyDescent="0.2">
      <c r="A268" s="97" t="s">
        <v>2040</v>
      </c>
      <c r="B268" s="97" t="s">
        <v>688</v>
      </c>
      <c r="C268" s="98" t="s">
        <v>1300</v>
      </c>
      <c r="D268" s="99" t="s">
        <v>17</v>
      </c>
      <c r="E268" s="99">
        <v>15</v>
      </c>
      <c r="F268" s="99">
        <v>0.3</v>
      </c>
      <c r="G268" s="100"/>
      <c r="H268" s="101"/>
      <c r="I268" s="123">
        <v>3089.15</v>
      </c>
      <c r="J268" s="102">
        <f t="shared" si="12"/>
        <v>46337.25</v>
      </c>
      <c r="K268" s="101">
        <f>BDI!$G$17</f>
        <v>0.11260000000000001</v>
      </c>
      <c r="L268" s="101"/>
      <c r="M268" s="101"/>
      <c r="N268" s="104">
        <f t="shared" si="13"/>
        <v>3436.99</v>
      </c>
      <c r="O268" s="103">
        <f t="shared" si="14"/>
        <v>15466.46</v>
      </c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</row>
    <row r="269" spans="1:167" s="78" customFormat="1" x14ac:dyDescent="0.2">
      <c r="A269" s="97" t="s">
        <v>2041</v>
      </c>
      <c r="B269" s="97" t="s">
        <v>689</v>
      </c>
      <c r="C269" s="98" t="s">
        <v>1301</v>
      </c>
      <c r="D269" s="99" t="s">
        <v>17</v>
      </c>
      <c r="E269" s="99">
        <v>15</v>
      </c>
      <c r="F269" s="99">
        <v>0.3</v>
      </c>
      <c r="G269" s="100"/>
      <c r="H269" s="101"/>
      <c r="I269" s="123">
        <v>3569.53</v>
      </c>
      <c r="J269" s="102">
        <f t="shared" si="12"/>
        <v>53542.95</v>
      </c>
      <c r="K269" s="101">
        <f>BDI!$G$17</f>
        <v>0.11260000000000001</v>
      </c>
      <c r="L269" s="101"/>
      <c r="M269" s="101"/>
      <c r="N269" s="104">
        <f t="shared" si="13"/>
        <v>3971.46</v>
      </c>
      <c r="O269" s="103">
        <f t="shared" si="14"/>
        <v>17871.57</v>
      </c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</row>
    <row r="270" spans="1:167" s="78" customFormat="1" x14ac:dyDescent="0.2">
      <c r="A270" s="97" t="s">
        <v>2042</v>
      </c>
      <c r="B270" s="97" t="s">
        <v>690</v>
      </c>
      <c r="C270" s="98" t="s">
        <v>1302</v>
      </c>
      <c r="D270" s="99" t="s">
        <v>17</v>
      </c>
      <c r="E270" s="99">
        <v>30</v>
      </c>
      <c r="F270" s="99">
        <v>0.3</v>
      </c>
      <c r="G270" s="100"/>
      <c r="H270" s="101"/>
      <c r="I270" s="123">
        <v>594.12</v>
      </c>
      <c r="J270" s="102">
        <f t="shared" si="12"/>
        <v>17823.599999999999</v>
      </c>
      <c r="K270" s="101">
        <f>BDI!$G$17</f>
        <v>0.11260000000000001</v>
      </c>
      <c r="L270" s="101"/>
      <c r="M270" s="101"/>
      <c r="N270" s="104">
        <f t="shared" si="13"/>
        <v>661.02</v>
      </c>
      <c r="O270" s="103">
        <f t="shared" si="14"/>
        <v>5949.18</v>
      </c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</row>
    <row r="271" spans="1:167" s="78" customFormat="1" x14ac:dyDescent="0.2">
      <c r="A271" s="97" t="s">
        <v>2043</v>
      </c>
      <c r="B271" s="97" t="s">
        <v>691</v>
      </c>
      <c r="C271" s="98" t="s">
        <v>1303</v>
      </c>
      <c r="D271" s="99" t="s">
        <v>17</v>
      </c>
      <c r="E271" s="99">
        <v>60</v>
      </c>
      <c r="F271" s="99">
        <v>0.3</v>
      </c>
      <c r="G271" s="100"/>
      <c r="H271" s="101"/>
      <c r="I271" s="123">
        <v>52.515999999999998</v>
      </c>
      <c r="J271" s="102">
        <f t="shared" si="12"/>
        <v>3150.96</v>
      </c>
      <c r="K271" s="101">
        <f>BDI!$G$17</f>
        <v>0.11260000000000001</v>
      </c>
      <c r="L271" s="101"/>
      <c r="M271" s="101"/>
      <c r="N271" s="104">
        <f t="shared" si="13"/>
        <v>58.43</v>
      </c>
      <c r="O271" s="103">
        <f t="shared" si="14"/>
        <v>1051.74</v>
      </c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</row>
    <row r="272" spans="1:167" s="78" customFormat="1" x14ac:dyDescent="0.2">
      <c r="A272" s="97" t="s">
        <v>2044</v>
      </c>
      <c r="B272" s="97" t="s">
        <v>692</v>
      </c>
      <c r="C272" s="98" t="s">
        <v>1304</v>
      </c>
      <c r="D272" s="99" t="s">
        <v>17</v>
      </c>
      <c r="E272" s="99">
        <v>120</v>
      </c>
      <c r="F272" s="99">
        <v>0.3</v>
      </c>
      <c r="G272" s="100"/>
      <c r="H272" s="101"/>
      <c r="I272" s="123">
        <v>60.619500000000002</v>
      </c>
      <c r="J272" s="102">
        <f t="shared" si="12"/>
        <v>7274.34</v>
      </c>
      <c r="K272" s="101">
        <f>BDI!$G$17</f>
        <v>0.11260000000000001</v>
      </c>
      <c r="L272" s="101"/>
      <c r="M272" s="101"/>
      <c r="N272" s="104">
        <f t="shared" si="13"/>
        <v>67.45</v>
      </c>
      <c r="O272" s="103">
        <f t="shared" si="14"/>
        <v>2428.1999999999998</v>
      </c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</row>
    <row r="273" spans="1:167" s="78" customFormat="1" x14ac:dyDescent="0.2">
      <c r="A273" s="97" t="s">
        <v>2045</v>
      </c>
      <c r="B273" s="97" t="s">
        <v>693</v>
      </c>
      <c r="C273" s="98" t="s">
        <v>1305</v>
      </c>
      <c r="D273" s="99" t="s">
        <v>17</v>
      </c>
      <c r="E273" s="99">
        <v>60</v>
      </c>
      <c r="F273" s="99">
        <v>0.3</v>
      </c>
      <c r="G273" s="100"/>
      <c r="H273" s="101"/>
      <c r="I273" s="123">
        <v>81.842500000000001</v>
      </c>
      <c r="J273" s="102">
        <f t="shared" si="12"/>
        <v>4910.55</v>
      </c>
      <c r="K273" s="101">
        <f>BDI!$G$17</f>
        <v>0.11260000000000001</v>
      </c>
      <c r="L273" s="101"/>
      <c r="M273" s="101"/>
      <c r="N273" s="104">
        <f t="shared" si="13"/>
        <v>91.06</v>
      </c>
      <c r="O273" s="103">
        <f t="shared" si="14"/>
        <v>1639.08</v>
      </c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</row>
    <row r="274" spans="1:167" s="78" customFormat="1" x14ac:dyDescent="0.2">
      <c r="A274" s="97" t="s">
        <v>2046</v>
      </c>
      <c r="B274" s="97" t="s">
        <v>694</v>
      </c>
      <c r="C274" s="98" t="s">
        <v>1306</v>
      </c>
      <c r="D274" s="99" t="s">
        <v>17</v>
      </c>
      <c r="E274" s="99">
        <v>40</v>
      </c>
      <c r="F274" s="99">
        <v>0.3</v>
      </c>
      <c r="G274" s="100"/>
      <c r="H274" s="101"/>
      <c r="I274" s="123">
        <v>121.98</v>
      </c>
      <c r="J274" s="102">
        <f t="shared" si="12"/>
        <v>4879.2</v>
      </c>
      <c r="K274" s="101">
        <f>BDI!$G$17</f>
        <v>0.11260000000000001</v>
      </c>
      <c r="L274" s="101"/>
      <c r="M274" s="101"/>
      <c r="N274" s="104">
        <f t="shared" si="13"/>
        <v>135.71</v>
      </c>
      <c r="O274" s="103">
        <f t="shared" si="14"/>
        <v>1628.52</v>
      </c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</row>
    <row r="275" spans="1:167" s="78" customFormat="1" x14ac:dyDescent="0.2">
      <c r="A275" s="97" t="s">
        <v>2047</v>
      </c>
      <c r="B275" s="97" t="s">
        <v>695</v>
      </c>
      <c r="C275" s="98" t="s">
        <v>1307</v>
      </c>
      <c r="D275" s="99" t="s">
        <v>17</v>
      </c>
      <c r="E275" s="99">
        <v>20</v>
      </c>
      <c r="F275" s="99">
        <v>0.3</v>
      </c>
      <c r="G275" s="100"/>
      <c r="H275" s="101"/>
      <c r="I275" s="123">
        <v>146.98399999999998</v>
      </c>
      <c r="J275" s="102">
        <f t="shared" si="12"/>
        <v>2939.68</v>
      </c>
      <c r="K275" s="101">
        <f>BDI!$G$17</f>
        <v>0.11260000000000001</v>
      </c>
      <c r="L275" s="101"/>
      <c r="M275" s="101"/>
      <c r="N275" s="104">
        <f t="shared" si="13"/>
        <v>163.53</v>
      </c>
      <c r="O275" s="103">
        <f t="shared" si="14"/>
        <v>981.18</v>
      </c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</row>
    <row r="276" spans="1:167" s="78" customFormat="1" x14ac:dyDescent="0.2">
      <c r="A276" s="97" t="s">
        <v>2048</v>
      </c>
      <c r="B276" s="97" t="s">
        <v>696</v>
      </c>
      <c r="C276" s="98" t="s">
        <v>1308</v>
      </c>
      <c r="D276" s="99" t="s">
        <v>17</v>
      </c>
      <c r="E276" s="99">
        <v>120</v>
      </c>
      <c r="F276" s="99">
        <v>0.3</v>
      </c>
      <c r="G276" s="100"/>
      <c r="H276" s="101"/>
      <c r="I276" s="123">
        <v>84.05</v>
      </c>
      <c r="J276" s="102">
        <f t="shared" si="12"/>
        <v>10086</v>
      </c>
      <c r="K276" s="101">
        <f>BDI!$G$17</f>
        <v>0.11260000000000001</v>
      </c>
      <c r="L276" s="101"/>
      <c r="M276" s="101"/>
      <c r="N276" s="104">
        <f t="shared" si="13"/>
        <v>93.51</v>
      </c>
      <c r="O276" s="103">
        <f t="shared" si="14"/>
        <v>3366.36</v>
      </c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</row>
    <row r="277" spans="1:167" s="78" customFormat="1" x14ac:dyDescent="0.2">
      <c r="A277" s="97" t="s">
        <v>2049</v>
      </c>
      <c r="B277" s="97" t="s">
        <v>697</v>
      </c>
      <c r="C277" s="98" t="s">
        <v>1309</v>
      </c>
      <c r="D277" s="99" t="s">
        <v>17</v>
      </c>
      <c r="E277" s="99">
        <v>60</v>
      </c>
      <c r="F277" s="99">
        <v>0.3</v>
      </c>
      <c r="G277" s="100"/>
      <c r="H277" s="101"/>
      <c r="I277" s="123">
        <v>116.02</v>
      </c>
      <c r="J277" s="102">
        <f t="shared" si="12"/>
        <v>6961.2</v>
      </c>
      <c r="K277" s="101">
        <f>BDI!$G$17</f>
        <v>0.11260000000000001</v>
      </c>
      <c r="L277" s="101"/>
      <c r="M277" s="101"/>
      <c r="N277" s="104">
        <f t="shared" si="13"/>
        <v>129.08000000000001</v>
      </c>
      <c r="O277" s="103">
        <f t="shared" si="14"/>
        <v>2323.44</v>
      </c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</row>
    <row r="278" spans="1:167" s="78" customFormat="1" ht="25.5" x14ac:dyDescent="0.2">
      <c r="A278" s="97" t="s">
        <v>2050</v>
      </c>
      <c r="B278" s="97" t="s">
        <v>698</v>
      </c>
      <c r="C278" s="98" t="s">
        <v>1310</v>
      </c>
      <c r="D278" s="99" t="s">
        <v>17</v>
      </c>
      <c r="E278" s="99">
        <v>30</v>
      </c>
      <c r="F278" s="99">
        <v>0.3</v>
      </c>
      <c r="G278" s="100"/>
      <c r="H278" s="101"/>
      <c r="I278" s="123">
        <v>178.12</v>
      </c>
      <c r="J278" s="102">
        <f t="shared" si="12"/>
        <v>5343.6</v>
      </c>
      <c r="K278" s="101">
        <f>BDI!$G$17</f>
        <v>0.11260000000000001</v>
      </c>
      <c r="L278" s="101"/>
      <c r="M278" s="101"/>
      <c r="N278" s="104">
        <f t="shared" si="13"/>
        <v>198.18</v>
      </c>
      <c r="O278" s="103">
        <f t="shared" si="14"/>
        <v>1783.62</v>
      </c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</row>
    <row r="279" spans="1:167" s="78" customFormat="1" ht="25.5" x14ac:dyDescent="0.2">
      <c r="A279" s="97" t="s">
        <v>2051</v>
      </c>
      <c r="B279" s="97" t="s">
        <v>699</v>
      </c>
      <c r="C279" s="98" t="s">
        <v>1311</v>
      </c>
      <c r="D279" s="99" t="s">
        <v>17</v>
      </c>
      <c r="E279" s="99">
        <v>30</v>
      </c>
      <c r="F279" s="99">
        <v>0.3</v>
      </c>
      <c r="G279" s="100"/>
      <c r="H279" s="101"/>
      <c r="I279" s="123">
        <v>188.4</v>
      </c>
      <c r="J279" s="102">
        <f t="shared" si="12"/>
        <v>5652</v>
      </c>
      <c r="K279" s="101">
        <f>BDI!$G$17</f>
        <v>0.11260000000000001</v>
      </c>
      <c r="L279" s="101"/>
      <c r="M279" s="101"/>
      <c r="N279" s="104">
        <f t="shared" si="13"/>
        <v>209.61</v>
      </c>
      <c r="O279" s="103">
        <f t="shared" si="14"/>
        <v>1886.49</v>
      </c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</row>
    <row r="280" spans="1:167" s="78" customFormat="1" x14ac:dyDescent="0.2">
      <c r="A280" s="97" t="s">
        <v>2052</v>
      </c>
      <c r="B280" s="97" t="s">
        <v>700</v>
      </c>
      <c r="C280" s="98" t="s">
        <v>1312</v>
      </c>
      <c r="D280" s="99" t="s">
        <v>17</v>
      </c>
      <c r="E280" s="99">
        <v>2</v>
      </c>
      <c r="F280" s="99">
        <v>0.3</v>
      </c>
      <c r="G280" s="100"/>
      <c r="H280" s="101"/>
      <c r="I280" s="123">
        <v>1226.9000000000001</v>
      </c>
      <c r="J280" s="102">
        <f t="shared" si="12"/>
        <v>2453.8000000000002</v>
      </c>
      <c r="K280" s="101">
        <f>BDI!$G$17</f>
        <v>0.11260000000000001</v>
      </c>
      <c r="L280" s="101"/>
      <c r="M280" s="101"/>
      <c r="N280" s="104">
        <f t="shared" si="13"/>
        <v>1365.05</v>
      </c>
      <c r="O280" s="103">
        <f t="shared" si="14"/>
        <v>819.03</v>
      </c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</row>
    <row r="281" spans="1:167" s="78" customFormat="1" x14ac:dyDescent="0.2">
      <c r="A281" s="97" t="s">
        <v>2053</v>
      </c>
      <c r="B281" s="97" t="s">
        <v>701</v>
      </c>
      <c r="C281" s="98" t="s">
        <v>1313</v>
      </c>
      <c r="D281" s="99" t="s">
        <v>17</v>
      </c>
      <c r="E281" s="99">
        <v>2</v>
      </c>
      <c r="F281" s="99">
        <v>0.3</v>
      </c>
      <c r="G281" s="100"/>
      <c r="H281" s="101"/>
      <c r="I281" s="123">
        <v>1304.45</v>
      </c>
      <c r="J281" s="102">
        <f t="shared" si="12"/>
        <v>2608.9</v>
      </c>
      <c r="K281" s="101">
        <f>BDI!$G$17</f>
        <v>0.11260000000000001</v>
      </c>
      <c r="L281" s="101"/>
      <c r="M281" s="101"/>
      <c r="N281" s="104">
        <f t="shared" si="13"/>
        <v>1451.33</v>
      </c>
      <c r="O281" s="103">
        <f t="shared" si="14"/>
        <v>870.8</v>
      </c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  <c r="FI281" s="77"/>
      <c r="FJ281" s="77"/>
      <c r="FK281" s="77"/>
    </row>
    <row r="282" spans="1:167" s="78" customFormat="1" x14ac:dyDescent="0.2">
      <c r="A282" s="97" t="s">
        <v>2054</v>
      </c>
      <c r="B282" s="97" t="s">
        <v>702</v>
      </c>
      <c r="C282" s="98" t="s">
        <v>1314</v>
      </c>
      <c r="D282" s="99" t="s">
        <v>17</v>
      </c>
      <c r="E282" s="99">
        <v>2</v>
      </c>
      <c r="F282" s="99">
        <v>0.3</v>
      </c>
      <c r="G282" s="100"/>
      <c r="H282" s="101"/>
      <c r="I282" s="123">
        <v>1658.21</v>
      </c>
      <c r="J282" s="102">
        <f t="shared" si="12"/>
        <v>3316.42</v>
      </c>
      <c r="K282" s="101">
        <f>BDI!$G$17</f>
        <v>0.11260000000000001</v>
      </c>
      <c r="L282" s="101"/>
      <c r="M282" s="101"/>
      <c r="N282" s="104">
        <f t="shared" si="13"/>
        <v>1844.92</v>
      </c>
      <c r="O282" s="103">
        <f t="shared" si="14"/>
        <v>1106.95</v>
      </c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</row>
    <row r="283" spans="1:167" s="78" customFormat="1" x14ac:dyDescent="0.2">
      <c r="A283" s="97" t="s">
        <v>2055</v>
      </c>
      <c r="B283" s="97" t="s">
        <v>703</v>
      </c>
      <c r="C283" s="98" t="s">
        <v>1315</v>
      </c>
      <c r="D283" s="99" t="s">
        <v>17</v>
      </c>
      <c r="E283" s="99">
        <v>2</v>
      </c>
      <c r="F283" s="99">
        <v>0.3</v>
      </c>
      <c r="G283" s="100"/>
      <c r="H283" s="101"/>
      <c r="I283" s="123">
        <v>2439.4</v>
      </c>
      <c r="J283" s="102">
        <f t="shared" si="12"/>
        <v>4878.8</v>
      </c>
      <c r="K283" s="101">
        <f>BDI!$G$17</f>
        <v>0.11260000000000001</v>
      </c>
      <c r="L283" s="101"/>
      <c r="M283" s="101"/>
      <c r="N283" s="104">
        <f t="shared" si="13"/>
        <v>2714.08</v>
      </c>
      <c r="O283" s="103">
        <f t="shared" si="14"/>
        <v>1628.45</v>
      </c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</row>
    <row r="284" spans="1:167" s="78" customFormat="1" x14ac:dyDescent="0.2">
      <c r="A284" s="97" t="s">
        <v>2056</v>
      </c>
      <c r="B284" s="97" t="s">
        <v>704</v>
      </c>
      <c r="C284" s="98" t="s">
        <v>1316</v>
      </c>
      <c r="D284" s="99" t="s">
        <v>17</v>
      </c>
      <c r="E284" s="99">
        <v>2</v>
      </c>
      <c r="F284" s="99">
        <v>0.3</v>
      </c>
      <c r="G284" s="100"/>
      <c r="H284" s="101"/>
      <c r="I284" s="123">
        <v>3357.65</v>
      </c>
      <c r="J284" s="102">
        <f t="shared" si="12"/>
        <v>6715.3</v>
      </c>
      <c r="K284" s="101">
        <f>BDI!$G$17</f>
        <v>0.11260000000000001</v>
      </c>
      <c r="L284" s="101"/>
      <c r="M284" s="101"/>
      <c r="N284" s="104">
        <f t="shared" si="13"/>
        <v>3735.72</v>
      </c>
      <c r="O284" s="103">
        <f t="shared" si="14"/>
        <v>2241.4299999999998</v>
      </c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</row>
    <row r="285" spans="1:167" s="78" customFormat="1" x14ac:dyDescent="0.2">
      <c r="A285" s="97" t="s">
        <v>2057</v>
      </c>
      <c r="B285" s="97" t="s">
        <v>705</v>
      </c>
      <c r="C285" s="98" t="s">
        <v>1317</v>
      </c>
      <c r="D285" s="99" t="s">
        <v>17</v>
      </c>
      <c r="E285" s="99">
        <v>2</v>
      </c>
      <c r="F285" s="99">
        <v>0.3</v>
      </c>
      <c r="G285" s="100"/>
      <c r="H285" s="101"/>
      <c r="I285" s="123">
        <v>4292.87</v>
      </c>
      <c r="J285" s="102">
        <f t="shared" si="12"/>
        <v>8585.74</v>
      </c>
      <c r="K285" s="101">
        <f>BDI!$G$17</f>
        <v>0.11260000000000001</v>
      </c>
      <c r="L285" s="101"/>
      <c r="M285" s="101"/>
      <c r="N285" s="104">
        <f t="shared" si="13"/>
        <v>4776.25</v>
      </c>
      <c r="O285" s="103">
        <f t="shared" si="14"/>
        <v>2865.75</v>
      </c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</row>
    <row r="286" spans="1:167" s="78" customFormat="1" x14ac:dyDescent="0.2">
      <c r="A286" s="97" t="s">
        <v>2058</v>
      </c>
      <c r="B286" s="97" t="s">
        <v>706</v>
      </c>
      <c r="C286" s="98" t="s">
        <v>1318</v>
      </c>
      <c r="D286" s="99" t="s">
        <v>17</v>
      </c>
      <c r="E286" s="99">
        <v>2</v>
      </c>
      <c r="F286" s="99">
        <v>0.3</v>
      </c>
      <c r="G286" s="100"/>
      <c r="H286" s="101"/>
      <c r="I286" s="123">
        <v>6791.4</v>
      </c>
      <c r="J286" s="102">
        <f t="shared" si="12"/>
        <v>13582.8</v>
      </c>
      <c r="K286" s="101">
        <f>BDI!$G$17</f>
        <v>0.11260000000000001</v>
      </c>
      <c r="L286" s="101"/>
      <c r="M286" s="101"/>
      <c r="N286" s="104">
        <f t="shared" si="13"/>
        <v>7556.11</v>
      </c>
      <c r="O286" s="103">
        <f t="shared" si="14"/>
        <v>4533.67</v>
      </c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</row>
    <row r="287" spans="1:167" s="78" customFormat="1" x14ac:dyDescent="0.2">
      <c r="A287" s="97" t="s">
        <v>2059</v>
      </c>
      <c r="B287" s="97" t="s">
        <v>707</v>
      </c>
      <c r="C287" s="98" t="s">
        <v>1319</v>
      </c>
      <c r="D287" s="99" t="s">
        <v>17</v>
      </c>
      <c r="E287" s="99">
        <v>2</v>
      </c>
      <c r="F287" s="99">
        <v>0.3</v>
      </c>
      <c r="G287" s="100"/>
      <c r="H287" s="101"/>
      <c r="I287" s="123">
        <v>18852.23</v>
      </c>
      <c r="J287" s="102">
        <f t="shared" si="12"/>
        <v>37704.46</v>
      </c>
      <c r="K287" s="101">
        <f>BDI!$G$17</f>
        <v>0.11260000000000001</v>
      </c>
      <c r="L287" s="101"/>
      <c r="M287" s="101"/>
      <c r="N287" s="104">
        <f t="shared" si="13"/>
        <v>20974.99</v>
      </c>
      <c r="O287" s="103">
        <f t="shared" si="14"/>
        <v>12584.99</v>
      </c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</row>
    <row r="288" spans="1:167" s="78" customFormat="1" x14ac:dyDescent="0.2">
      <c r="A288" s="97" t="s">
        <v>2060</v>
      </c>
      <c r="B288" s="97" t="s">
        <v>708</v>
      </c>
      <c r="C288" s="98" t="s">
        <v>1320</v>
      </c>
      <c r="D288" s="99" t="s">
        <v>17</v>
      </c>
      <c r="E288" s="99">
        <v>3</v>
      </c>
      <c r="F288" s="99">
        <v>0.3</v>
      </c>
      <c r="G288" s="100"/>
      <c r="H288" s="101"/>
      <c r="I288" s="123">
        <v>26078.32</v>
      </c>
      <c r="J288" s="102">
        <f t="shared" si="12"/>
        <v>78234.960000000006</v>
      </c>
      <c r="K288" s="101">
        <f>BDI!$G$17</f>
        <v>0.11260000000000001</v>
      </c>
      <c r="L288" s="101"/>
      <c r="M288" s="101"/>
      <c r="N288" s="104">
        <f t="shared" si="13"/>
        <v>29014.74</v>
      </c>
      <c r="O288" s="103">
        <f t="shared" si="14"/>
        <v>26113.27</v>
      </c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</row>
    <row r="289" spans="1:167" s="78" customFormat="1" x14ac:dyDescent="0.2">
      <c r="A289" s="97" t="s">
        <v>2061</v>
      </c>
      <c r="B289" s="97" t="s">
        <v>709</v>
      </c>
      <c r="C289" s="98" t="s">
        <v>1321</v>
      </c>
      <c r="D289" s="99" t="s">
        <v>17</v>
      </c>
      <c r="E289" s="99">
        <v>1</v>
      </c>
      <c r="F289" s="99">
        <v>0.3</v>
      </c>
      <c r="G289" s="100"/>
      <c r="H289" s="101"/>
      <c r="I289" s="123">
        <v>495.6</v>
      </c>
      <c r="J289" s="102">
        <f t="shared" si="12"/>
        <v>495.6</v>
      </c>
      <c r="K289" s="101">
        <f>BDI!$G$17</f>
        <v>0.11260000000000001</v>
      </c>
      <c r="L289" s="101"/>
      <c r="M289" s="101"/>
      <c r="N289" s="104">
        <f t="shared" si="13"/>
        <v>551.4</v>
      </c>
      <c r="O289" s="103">
        <f t="shared" si="14"/>
        <v>165.42</v>
      </c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</row>
    <row r="290" spans="1:167" s="78" customFormat="1" x14ac:dyDescent="0.2">
      <c r="A290" s="97" t="s">
        <v>2062</v>
      </c>
      <c r="B290" s="97" t="s">
        <v>710</v>
      </c>
      <c r="C290" s="98" t="s">
        <v>1322</v>
      </c>
      <c r="D290" s="99" t="s">
        <v>17</v>
      </c>
      <c r="E290" s="99">
        <v>36</v>
      </c>
      <c r="F290" s="99">
        <v>0.3</v>
      </c>
      <c r="G290" s="100"/>
      <c r="H290" s="101"/>
      <c r="I290" s="123">
        <v>95.81</v>
      </c>
      <c r="J290" s="102">
        <f t="shared" si="12"/>
        <v>3449.16</v>
      </c>
      <c r="K290" s="101">
        <f>BDI!$G$17</f>
        <v>0.11260000000000001</v>
      </c>
      <c r="L290" s="101"/>
      <c r="M290" s="101"/>
      <c r="N290" s="104">
        <f t="shared" si="13"/>
        <v>106.6</v>
      </c>
      <c r="O290" s="103">
        <f t="shared" si="14"/>
        <v>1151.28</v>
      </c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  <c r="FI290" s="77"/>
      <c r="FJ290" s="77"/>
      <c r="FK290" s="77"/>
    </row>
    <row r="291" spans="1:167" s="78" customFormat="1" x14ac:dyDescent="0.2">
      <c r="A291" s="97" t="s">
        <v>2063</v>
      </c>
      <c r="B291" s="97" t="s">
        <v>711</v>
      </c>
      <c r="C291" s="98" t="s">
        <v>1643</v>
      </c>
      <c r="D291" s="99" t="s">
        <v>17</v>
      </c>
      <c r="E291" s="99">
        <v>18</v>
      </c>
      <c r="F291" s="99">
        <v>0.3</v>
      </c>
      <c r="G291" s="100"/>
      <c r="H291" s="101"/>
      <c r="I291" s="123">
        <v>146.99</v>
      </c>
      <c r="J291" s="102">
        <f t="shared" si="12"/>
        <v>2645.82</v>
      </c>
      <c r="K291" s="101">
        <f>BDI!$G$17</f>
        <v>0.11260000000000001</v>
      </c>
      <c r="L291" s="101"/>
      <c r="M291" s="101"/>
      <c r="N291" s="104">
        <f t="shared" si="13"/>
        <v>163.54</v>
      </c>
      <c r="O291" s="103">
        <f t="shared" si="14"/>
        <v>883.12</v>
      </c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</row>
    <row r="292" spans="1:167" s="78" customFormat="1" x14ac:dyDescent="0.2">
      <c r="A292" s="97" t="s">
        <v>2064</v>
      </c>
      <c r="B292" s="97" t="s">
        <v>712</v>
      </c>
      <c r="C292" s="98" t="s">
        <v>1644</v>
      </c>
      <c r="D292" s="99" t="s">
        <v>17</v>
      </c>
      <c r="E292" s="99">
        <v>6</v>
      </c>
      <c r="F292" s="99">
        <v>0.3</v>
      </c>
      <c r="G292" s="100"/>
      <c r="H292" s="101"/>
      <c r="I292" s="123">
        <v>190.76</v>
      </c>
      <c r="J292" s="102">
        <f t="shared" si="12"/>
        <v>1144.56</v>
      </c>
      <c r="K292" s="101">
        <f>BDI!$G$17</f>
        <v>0.11260000000000001</v>
      </c>
      <c r="L292" s="101"/>
      <c r="M292" s="101"/>
      <c r="N292" s="104">
        <f t="shared" si="13"/>
        <v>212.24</v>
      </c>
      <c r="O292" s="103">
        <f t="shared" si="14"/>
        <v>382.03</v>
      </c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</row>
    <row r="293" spans="1:167" s="78" customFormat="1" x14ac:dyDescent="0.2">
      <c r="A293" s="97" t="s">
        <v>2065</v>
      </c>
      <c r="B293" s="97" t="s">
        <v>713</v>
      </c>
      <c r="C293" s="98" t="s">
        <v>1645</v>
      </c>
      <c r="D293" s="99" t="s">
        <v>17</v>
      </c>
      <c r="E293" s="99">
        <v>30</v>
      </c>
      <c r="F293" s="99">
        <v>0.3</v>
      </c>
      <c r="G293" s="100"/>
      <c r="H293" s="101"/>
      <c r="I293" s="123">
        <v>301.54000000000002</v>
      </c>
      <c r="J293" s="102">
        <f t="shared" si="12"/>
        <v>9046.2000000000007</v>
      </c>
      <c r="K293" s="101">
        <f>BDI!$G$17</f>
        <v>0.11260000000000001</v>
      </c>
      <c r="L293" s="101"/>
      <c r="M293" s="101"/>
      <c r="N293" s="104">
        <f t="shared" si="13"/>
        <v>335.49</v>
      </c>
      <c r="O293" s="103">
        <f t="shared" si="14"/>
        <v>3019.41</v>
      </c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</row>
    <row r="294" spans="1:167" s="78" customFormat="1" x14ac:dyDescent="0.2">
      <c r="A294" s="97" t="s">
        <v>2066</v>
      </c>
      <c r="B294" s="97" t="s">
        <v>714</v>
      </c>
      <c r="C294" s="98" t="s">
        <v>1646</v>
      </c>
      <c r="D294" s="99" t="s">
        <v>17</v>
      </c>
      <c r="E294" s="99">
        <v>15</v>
      </c>
      <c r="F294" s="99">
        <v>0.3</v>
      </c>
      <c r="G294" s="100"/>
      <c r="H294" s="101"/>
      <c r="I294" s="123">
        <v>406.74</v>
      </c>
      <c r="J294" s="102">
        <f t="shared" si="12"/>
        <v>6101.1</v>
      </c>
      <c r="K294" s="101">
        <f>BDI!$G$17</f>
        <v>0.11260000000000001</v>
      </c>
      <c r="L294" s="101"/>
      <c r="M294" s="101"/>
      <c r="N294" s="104">
        <f t="shared" si="13"/>
        <v>452.54</v>
      </c>
      <c r="O294" s="103">
        <f t="shared" si="14"/>
        <v>2036.43</v>
      </c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</row>
    <row r="295" spans="1:167" s="78" customFormat="1" x14ac:dyDescent="0.2">
      <c r="A295" s="97" t="s">
        <v>2067</v>
      </c>
      <c r="B295" s="97" t="s">
        <v>715</v>
      </c>
      <c r="C295" s="98" t="s">
        <v>1647</v>
      </c>
      <c r="D295" s="99" t="s">
        <v>17</v>
      </c>
      <c r="E295" s="99">
        <v>12</v>
      </c>
      <c r="F295" s="99">
        <v>0.3</v>
      </c>
      <c r="G295" s="100"/>
      <c r="H295" s="101"/>
      <c r="I295" s="123">
        <v>731</v>
      </c>
      <c r="J295" s="102">
        <f t="shared" si="12"/>
        <v>8772</v>
      </c>
      <c r="K295" s="101">
        <f>BDI!$G$17</f>
        <v>0.11260000000000001</v>
      </c>
      <c r="L295" s="101"/>
      <c r="M295" s="101"/>
      <c r="N295" s="104">
        <f t="shared" si="13"/>
        <v>813.31</v>
      </c>
      <c r="O295" s="103">
        <f t="shared" si="14"/>
        <v>2927.92</v>
      </c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</row>
    <row r="296" spans="1:167" s="78" customFormat="1" x14ac:dyDescent="0.2">
      <c r="A296" s="97" t="s">
        <v>2068</v>
      </c>
      <c r="B296" s="97" t="s">
        <v>716</v>
      </c>
      <c r="C296" s="98" t="s">
        <v>1323</v>
      </c>
      <c r="D296" s="99" t="s">
        <v>17</v>
      </c>
      <c r="E296" s="99">
        <v>9</v>
      </c>
      <c r="F296" s="99">
        <v>0.3</v>
      </c>
      <c r="G296" s="100"/>
      <c r="H296" s="101"/>
      <c r="I296" s="123">
        <v>203.11</v>
      </c>
      <c r="J296" s="102">
        <f t="shared" ref="J296:J359" si="15">IF(ISNUMBER(I296),ROUND(E296*I296,2),"")</f>
        <v>1827.99</v>
      </c>
      <c r="K296" s="101">
        <f>BDI!$G$17</f>
        <v>0.11260000000000001</v>
      </c>
      <c r="L296" s="101"/>
      <c r="M296" s="101"/>
      <c r="N296" s="104">
        <f t="shared" ref="N296:N359" si="16">IF(ISNUMBER(I296),ROUND(I296*(1+K296),2),"")</f>
        <v>225.98</v>
      </c>
      <c r="O296" s="103">
        <f t="shared" ref="O296:O359" si="17">IF(ISNUMBER(I296),ROUND(F296*N296*E296,2),"")</f>
        <v>610.15</v>
      </c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</row>
    <row r="297" spans="1:167" s="78" customFormat="1" x14ac:dyDescent="0.2">
      <c r="A297" s="97" t="s">
        <v>2069</v>
      </c>
      <c r="B297" s="97" t="s">
        <v>717</v>
      </c>
      <c r="C297" s="98" t="s">
        <v>1324</v>
      </c>
      <c r="D297" s="99" t="s">
        <v>17</v>
      </c>
      <c r="E297" s="99">
        <v>20</v>
      </c>
      <c r="F297" s="99">
        <v>0.3</v>
      </c>
      <c r="G297" s="100"/>
      <c r="H297" s="101"/>
      <c r="I297" s="123">
        <v>2079.5500000000002</v>
      </c>
      <c r="J297" s="102">
        <f t="shared" si="15"/>
        <v>41591</v>
      </c>
      <c r="K297" s="101">
        <f>BDI!$G$17</f>
        <v>0.11260000000000001</v>
      </c>
      <c r="L297" s="101"/>
      <c r="M297" s="101"/>
      <c r="N297" s="104">
        <f t="shared" si="16"/>
        <v>2313.71</v>
      </c>
      <c r="O297" s="103">
        <f t="shared" si="17"/>
        <v>13882.26</v>
      </c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</row>
    <row r="298" spans="1:167" s="78" customFormat="1" x14ac:dyDescent="0.2">
      <c r="A298" s="97" t="s">
        <v>2070</v>
      </c>
      <c r="B298" s="97" t="s">
        <v>718</v>
      </c>
      <c r="C298" s="98" t="s">
        <v>1622</v>
      </c>
      <c r="D298" s="99" t="s">
        <v>17</v>
      </c>
      <c r="E298" s="99">
        <v>50</v>
      </c>
      <c r="F298" s="99">
        <v>0.3</v>
      </c>
      <c r="G298" s="100"/>
      <c r="H298" s="101"/>
      <c r="I298" s="123">
        <v>103.45</v>
      </c>
      <c r="J298" s="102">
        <f t="shared" si="15"/>
        <v>5172.5</v>
      </c>
      <c r="K298" s="101">
        <f>BDI!$G$17</f>
        <v>0.11260000000000001</v>
      </c>
      <c r="L298" s="101"/>
      <c r="M298" s="101"/>
      <c r="N298" s="104">
        <f t="shared" si="16"/>
        <v>115.1</v>
      </c>
      <c r="O298" s="103">
        <f t="shared" si="17"/>
        <v>1726.5</v>
      </c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</row>
    <row r="299" spans="1:167" s="78" customFormat="1" x14ac:dyDescent="0.2">
      <c r="A299" s="97" t="s">
        <v>2071</v>
      </c>
      <c r="B299" s="97" t="s">
        <v>719</v>
      </c>
      <c r="C299" s="98" t="s">
        <v>1325</v>
      </c>
      <c r="D299" s="99" t="s">
        <v>17</v>
      </c>
      <c r="E299" s="99">
        <v>6</v>
      </c>
      <c r="F299" s="99">
        <v>0.3</v>
      </c>
      <c r="G299" s="100"/>
      <c r="H299" s="101"/>
      <c r="I299" s="123">
        <v>2475.36</v>
      </c>
      <c r="J299" s="102">
        <f t="shared" si="15"/>
        <v>14852.16</v>
      </c>
      <c r="K299" s="101">
        <f>BDI!$G$17</f>
        <v>0.11260000000000001</v>
      </c>
      <c r="L299" s="101"/>
      <c r="M299" s="101"/>
      <c r="N299" s="104">
        <f t="shared" si="16"/>
        <v>2754.09</v>
      </c>
      <c r="O299" s="103">
        <f t="shared" si="17"/>
        <v>4957.3599999999997</v>
      </c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</row>
    <row r="300" spans="1:167" s="78" customFormat="1" x14ac:dyDescent="0.2">
      <c r="A300" s="97" t="s">
        <v>2072</v>
      </c>
      <c r="B300" s="97" t="s">
        <v>720</v>
      </c>
      <c r="C300" s="98" t="s">
        <v>1326</v>
      </c>
      <c r="D300" s="99" t="s">
        <v>17</v>
      </c>
      <c r="E300" s="99">
        <v>4</v>
      </c>
      <c r="F300" s="99">
        <v>0.3</v>
      </c>
      <c r="G300" s="100"/>
      <c r="H300" s="101"/>
      <c r="I300" s="123">
        <v>6167.11</v>
      </c>
      <c r="J300" s="102">
        <f t="shared" si="15"/>
        <v>24668.44</v>
      </c>
      <c r="K300" s="101">
        <f>BDI!$G$17</f>
        <v>0.11260000000000001</v>
      </c>
      <c r="L300" s="101"/>
      <c r="M300" s="101"/>
      <c r="N300" s="104">
        <f t="shared" si="16"/>
        <v>6861.53</v>
      </c>
      <c r="O300" s="103">
        <f t="shared" si="17"/>
        <v>8233.84</v>
      </c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</row>
    <row r="301" spans="1:167" s="78" customFormat="1" x14ac:dyDescent="0.2">
      <c r="A301" s="97" t="s">
        <v>2073</v>
      </c>
      <c r="B301" s="97" t="s">
        <v>721</v>
      </c>
      <c r="C301" s="98" t="s">
        <v>1327</v>
      </c>
      <c r="D301" s="99" t="s">
        <v>17</v>
      </c>
      <c r="E301" s="99">
        <v>60</v>
      </c>
      <c r="F301" s="99">
        <v>0.3</v>
      </c>
      <c r="G301" s="100"/>
      <c r="H301" s="101"/>
      <c r="I301" s="123">
        <v>299.85000000000002</v>
      </c>
      <c r="J301" s="102">
        <f t="shared" si="15"/>
        <v>17991</v>
      </c>
      <c r="K301" s="101">
        <f>BDI!$G$17</f>
        <v>0.11260000000000001</v>
      </c>
      <c r="L301" s="101"/>
      <c r="M301" s="101"/>
      <c r="N301" s="104">
        <f t="shared" si="16"/>
        <v>333.61</v>
      </c>
      <c r="O301" s="103">
        <f t="shared" si="17"/>
        <v>6004.98</v>
      </c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</row>
    <row r="302" spans="1:167" s="78" customFormat="1" x14ac:dyDescent="0.2">
      <c r="A302" s="97" t="s">
        <v>2074</v>
      </c>
      <c r="B302" s="97" t="s">
        <v>722</v>
      </c>
      <c r="C302" s="98" t="s">
        <v>1328</v>
      </c>
      <c r="D302" s="99" t="s">
        <v>17</v>
      </c>
      <c r="E302" s="99">
        <v>60</v>
      </c>
      <c r="F302" s="99">
        <v>0.3</v>
      </c>
      <c r="G302" s="100"/>
      <c r="H302" s="101"/>
      <c r="I302" s="123">
        <v>444</v>
      </c>
      <c r="J302" s="102">
        <f t="shared" si="15"/>
        <v>26640</v>
      </c>
      <c r="K302" s="101">
        <f>BDI!$G$17</f>
        <v>0.11260000000000001</v>
      </c>
      <c r="L302" s="101"/>
      <c r="M302" s="101"/>
      <c r="N302" s="104">
        <f t="shared" si="16"/>
        <v>493.99</v>
      </c>
      <c r="O302" s="103">
        <f t="shared" si="17"/>
        <v>8891.82</v>
      </c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</row>
    <row r="303" spans="1:167" s="78" customFormat="1" x14ac:dyDescent="0.2">
      <c r="A303" s="97" t="s">
        <v>2075</v>
      </c>
      <c r="B303" s="97" t="s">
        <v>723</v>
      </c>
      <c r="C303" s="98" t="s">
        <v>1648</v>
      </c>
      <c r="D303" s="99" t="s">
        <v>8</v>
      </c>
      <c r="E303" s="99">
        <v>1500</v>
      </c>
      <c r="F303" s="99">
        <v>0.3</v>
      </c>
      <c r="G303" s="100"/>
      <c r="H303" s="101"/>
      <c r="I303" s="123">
        <v>9.19</v>
      </c>
      <c r="J303" s="102">
        <f t="shared" si="15"/>
        <v>13785</v>
      </c>
      <c r="K303" s="101">
        <f>BDI!$G$17</f>
        <v>0.11260000000000001</v>
      </c>
      <c r="L303" s="101"/>
      <c r="M303" s="101"/>
      <c r="N303" s="104">
        <f t="shared" si="16"/>
        <v>10.220000000000001</v>
      </c>
      <c r="O303" s="103">
        <f t="shared" si="17"/>
        <v>4599</v>
      </c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</row>
    <row r="304" spans="1:167" s="78" customFormat="1" x14ac:dyDescent="0.2">
      <c r="A304" s="97" t="s">
        <v>2076</v>
      </c>
      <c r="B304" s="97" t="s">
        <v>724</v>
      </c>
      <c r="C304" s="98" t="s">
        <v>1731</v>
      </c>
      <c r="D304" s="99" t="s">
        <v>8</v>
      </c>
      <c r="E304" s="99">
        <v>3000</v>
      </c>
      <c r="F304" s="99">
        <v>0.3</v>
      </c>
      <c r="G304" s="100"/>
      <c r="H304" s="101"/>
      <c r="I304" s="123">
        <v>6.3</v>
      </c>
      <c r="J304" s="102">
        <f t="shared" si="15"/>
        <v>18900</v>
      </c>
      <c r="K304" s="101">
        <f>BDI!$G$17</f>
        <v>0.11260000000000001</v>
      </c>
      <c r="L304" s="101"/>
      <c r="M304" s="101"/>
      <c r="N304" s="104">
        <f t="shared" si="16"/>
        <v>7.01</v>
      </c>
      <c r="O304" s="103">
        <f t="shared" si="17"/>
        <v>6309</v>
      </c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</row>
    <row r="305" spans="1:167" s="78" customFormat="1" x14ac:dyDescent="0.2">
      <c r="A305" s="97" t="s">
        <v>2077</v>
      </c>
      <c r="B305" s="97" t="s">
        <v>725</v>
      </c>
      <c r="C305" s="98" t="s">
        <v>1329</v>
      </c>
      <c r="D305" s="99" t="s">
        <v>17</v>
      </c>
      <c r="E305" s="99">
        <v>30</v>
      </c>
      <c r="F305" s="99">
        <v>0.3</v>
      </c>
      <c r="G305" s="100"/>
      <c r="H305" s="101"/>
      <c r="I305" s="123">
        <v>208.36</v>
      </c>
      <c r="J305" s="102">
        <f t="shared" si="15"/>
        <v>6250.8</v>
      </c>
      <c r="K305" s="101">
        <f>BDI!$G$17</f>
        <v>0.11260000000000001</v>
      </c>
      <c r="L305" s="101"/>
      <c r="M305" s="101"/>
      <c r="N305" s="104">
        <f t="shared" si="16"/>
        <v>231.82</v>
      </c>
      <c r="O305" s="103">
        <f t="shared" si="17"/>
        <v>2086.38</v>
      </c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</row>
    <row r="306" spans="1:167" s="78" customFormat="1" x14ac:dyDescent="0.2">
      <c r="A306" s="97" t="s">
        <v>2078</v>
      </c>
      <c r="B306" s="97" t="s">
        <v>726</v>
      </c>
      <c r="C306" s="98" t="s">
        <v>1330</v>
      </c>
      <c r="D306" s="99" t="s">
        <v>17</v>
      </c>
      <c r="E306" s="99">
        <v>30</v>
      </c>
      <c r="F306" s="99">
        <v>0.3</v>
      </c>
      <c r="G306" s="100"/>
      <c r="H306" s="101"/>
      <c r="I306" s="123">
        <v>174.87</v>
      </c>
      <c r="J306" s="102">
        <f t="shared" si="15"/>
        <v>5246.1</v>
      </c>
      <c r="K306" s="101">
        <f>BDI!$G$17</f>
        <v>0.11260000000000001</v>
      </c>
      <c r="L306" s="101"/>
      <c r="M306" s="101"/>
      <c r="N306" s="104">
        <f t="shared" si="16"/>
        <v>194.56</v>
      </c>
      <c r="O306" s="103">
        <f t="shared" si="17"/>
        <v>1751.04</v>
      </c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</row>
    <row r="307" spans="1:167" s="78" customFormat="1" ht="25.5" x14ac:dyDescent="0.2">
      <c r="A307" s="97" t="s">
        <v>2079</v>
      </c>
      <c r="B307" s="97" t="s">
        <v>727</v>
      </c>
      <c r="C307" s="98" t="s">
        <v>1649</v>
      </c>
      <c r="D307" s="99" t="s">
        <v>17</v>
      </c>
      <c r="E307" s="99">
        <v>10</v>
      </c>
      <c r="F307" s="99">
        <v>0.3</v>
      </c>
      <c r="G307" s="100"/>
      <c r="H307" s="101"/>
      <c r="I307" s="123">
        <v>1795.22</v>
      </c>
      <c r="J307" s="102">
        <f t="shared" si="15"/>
        <v>17952.2</v>
      </c>
      <c r="K307" s="101">
        <f>BDI!$G$17</f>
        <v>0.11260000000000001</v>
      </c>
      <c r="L307" s="101"/>
      <c r="M307" s="101"/>
      <c r="N307" s="104">
        <f t="shared" si="16"/>
        <v>1997.36</v>
      </c>
      <c r="O307" s="103">
        <f t="shared" si="17"/>
        <v>5992.08</v>
      </c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</row>
    <row r="308" spans="1:167" s="78" customFormat="1" ht="25.5" x14ac:dyDescent="0.2">
      <c r="A308" s="97" t="s">
        <v>2080</v>
      </c>
      <c r="B308" s="97" t="s">
        <v>728</v>
      </c>
      <c r="C308" s="98" t="s">
        <v>1331</v>
      </c>
      <c r="D308" s="99" t="s">
        <v>17</v>
      </c>
      <c r="E308" s="99">
        <v>100</v>
      </c>
      <c r="F308" s="99">
        <v>0.3</v>
      </c>
      <c r="G308" s="100"/>
      <c r="H308" s="101"/>
      <c r="I308" s="123">
        <v>133.07</v>
      </c>
      <c r="J308" s="102">
        <f t="shared" si="15"/>
        <v>13307</v>
      </c>
      <c r="K308" s="101">
        <f>BDI!$G$17</f>
        <v>0.11260000000000001</v>
      </c>
      <c r="L308" s="101"/>
      <c r="M308" s="101"/>
      <c r="N308" s="104">
        <f t="shared" si="16"/>
        <v>148.05000000000001</v>
      </c>
      <c r="O308" s="103">
        <f t="shared" si="17"/>
        <v>4441.5</v>
      </c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</row>
    <row r="309" spans="1:167" s="78" customFormat="1" x14ac:dyDescent="0.2">
      <c r="A309" s="97" t="s">
        <v>2081</v>
      </c>
      <c r="B309" s="97" t="s">
        <v>729</v>
      </c>
      <c r="C309" s="98" t="s">
        <v>1332</v>
      </c>
      <c r="D309" s="99" t="s">
        <v>17</v>
      </c>
      <c r="E309" s="99">
        <v>50</v>
      </c>
      <c r="F309" s="99">
        <v>0.3</v>
      </c>
      <c r="G309" s="100"/>
      <c r="H309" s="101"/>
      <c r="I309" s="123">
        <v>447.86</v>
      </c>
      <c r="J309" s="102">
        <f t="shared" si="15"/>
        <v>22393</v>
      </c>
      <c r="K309" s="101">
        <f>BDI!$G$17</f>
        <v>0.11260000000000001</v>
      </c>
      <c r="L309" s="101"/>
      <c r="M309" s="101"/>
      <c r="N309" s="104">
        <f t="shared" si="16"/>
        <v>498.29</v>
      </c>
      <c r="O309" s="103">
        <f t="shared" si="17"/>
        <v>7474.35</v>
      </c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</row>
    <row r="310" spans="1:167" s="78" customFormat="1" x14ac:dyDescent="0.2">
      <c r="A310" s="97" t="s">
        <v>2082</v>
      </c>
      <c r="B310" s="97" t="s">
        <v>730</v>
      </c>
      <c r="C310" s="98" t="s">
        <v>1333</v>
      </c>
      <c r="D310" s="99" t="s">
        <v>17</v>
      </c>
      <c r="E310" s="99">
        <v>50</v>
      </c>
      <c r="F310" s="99">
        <v>0.3</v>
      </c>
      <c r="G310" s="100"/>
      <c r="H310" s="101"/>
      <c r="I310" s="123">
        <v>128.74</v>
      </c>
      <c r="J310" s="102">
        <f t="shared" si="15"/>
        <v>6437</v>
      </c>
      <c r="K310" s="101">
        <f>BDI!$G$17</f>
        <v>0.11260000000000001</v>
      </c>
      <c r="L310" s="101"/>
      <c r="M310" s="101"/>
      <c r="N310" s="104">
        <f t="shared" si="16"/>
        <v>143.24</v>
      </c>
      <c r="O310" s="103">
        <f t="shared" si="17"/>
        <v>2148.6</v>
      </c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</row>
    <row r="311" spans="1:167" s="78" customFormat="1" x14ac:dyDescent="0.2">
      <c r="A311" s="97" t="s">
        <v>2083</v>
      </c>
      <c r="B311" s="97" t="s">
        <v>731</v>
      </c>
      <c r="C311" s="98" t="s">
        <v>1334</v>
      </c>
      <c r="D311" s="99" t="s">
        <v>17</v>
      </c>
      <c r="E311" s="99">
        <v>12</v>
      </c>
      <c r="F311" s="99">
        <v>0.3</v>
      </c>
      <c r="G311" s="100"/>
      <c r="H311" s="101"/>
      <c r="I311" s="123">
        <v>218.5</v>
      </c>
      <c r="J311" s="102">
        <f t="shared" si="15"/>
        <v>2622</v>
      </c>
      <c r="K311" s="101">
        <f>BDI!$G$17</f>
        <v>0.11260000000000001</v>
      </c>
      <c r="L311" s="101"/>
      <c r="M311" s="101"/>
      <c r="N311" s="104">
        <f t="shared" si="16"/>
        <v>243.1</v>
      </c>
      <c r="O311" s="103">
        <f t="shared" si="17"/>
        <v>875.16</v>
      </c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</row>
    <row r="312" spans="1:167" s="78" customFormat="1" x14ac:dyDescent="0.2">
      <c r="A312" s="97" t="s">
        <v>2084</v>
      </c>
      <c r="B312" s="97" t="s">
        <v>732</v>
      </c>
      <c r="C312" s="98" t="s">
        <v>1335</v>
      </c>
      <c r="D312" s="99" t="s">
        <v>17</v>
      </c>
      <c r="E312" s="99">
        <v>6</v>
      </c>
      <c r="F312" s="99">
        <v>0.3</v>
      </c>
      <c r="G312" s="100"/>
      <c r="H312" s="101"/>
      <c r="I312" s="123">
        <v>6600.86</v>
      </c>
      <c r="J312" s="102">
        <f t="shared" si="15"/>
        <v>39605.160000000003</v>
      </c>
      <c r="K312" s="101">
        <f>BDI!$G$17</f>
        <v>0.11260000000000001</v>
      </c>
      <c r="L312" s="101"/>
      <c r="M312" s="101"/>
      <c r="N312" s="104">
        <f t="shared" si="16"/>
        <v>7344.12</v>
      </c>
      <c r="O312" s="103">
        <f t="shared" si="17"/>
        <v>13219.42</v>
      </c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</row>
    <row r="313" spans="1:167" s="78" customFormat="1" x14ac:dyDescent="0.2">
      <c r="A313" s="97" t="s">
        <v>2085</v>
      </c>
      <c r="B313" s="97" t="s">
        <v>733</v>
      </c>
      <c r="C313" s="98" t="s">
        <v>1336</v>
      </c>
      <c r="D313" s="99" t="s">
        <v>17</v>
      </c>
      <c r="E313" s="99">
        <v>6</v>
      </c>
      <c r="F313" s="99">
        <v>0.3</v>
      </c>
      <c r="G313" s="100"/>
      <c r="H313" s="101"/>
      <c r="I313" s="123">
        <v>6279.27</v>
      </c>
      <c r="J313" s="102">
        <f t="shared" si="15"/>
        <v>37675.620000000003</v>
      </c>
      <c r="K313" s="101">
        <f>BDI!$G$17</f>
        <v>0.11260000000000001</v>
      </c>
      <c r="L313" s="101"/>
      <c r="M313" s="101"/>
      <c r="N313" s="104">
        <f t="shared" si="16"/>
        <v>6986.32</v>
      </c>
      <c r="O313" s="103">
        <f t="shared" si="17"/>
        <v>12575.38</v>
      </c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</row>
    <row r="314" spans="1:167" s="78" customFormat="1" x14ac:dyDescent="0.2">
      <c r="A314" s="97" t="s">
        <v>2086</v>
      </c>
      <c r="B314" s="97" t="s">
        <v>734</v>
      </c>
      <c r="C314" s="98" t="s">
        <v>1337</v>
      </c>
      <c r="D314" s="99" t="s">
        <v>17</v>
      </c>
      <c r="E314" s="99">
        <v>6</v>
      </c>
      <c r="F314" s="99">
        <v>0.3</v>
      </c>
      <c r="G314" s="100"/>
      <c r="H314" s="101"/>
      <c r="I314" s="123">
        <v>7279.87</v>
      </c>
      <c r="J314" s="102">
        <f t="shared" si="15"/>
        <v>43679.22</v>
      </c>
      <c r="K314" s="101">
        <f>BDI!$G$17</f>
        <v>0.11260000000000001</v>
      </c>
      <c r="L314" s="101"/>
      <c r="M314" s="101"/>
      <c r="N314" s="104">
        <f t="shared" si="16"/>
        <v>8099.58</v>
      </c>
      <c r="O314" s="103">
        <f t="shared" si="17"/>
        <v>14579.24</v>
      </c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</row>
    <row r="315" spans="1:167" s="78" customFormat="1" x14ac:dyDescent="0.2">
      <c r="A315" s="97" t="s">
        <v>2087</v>
      </c>
      <c r="B315" s="97" t="s">
        <v>735</v>
      </c>
      <c r="C315" s="98" t="s">
        <v>1338</v>
      </c>
      <c r="D315" s="99" t="s">
        <v>17</v>
      </c>
      <c r="E315" s="99">
        <v>1</v>
      </c>
      <c r="F315" s="99">
        <v>0.3</v>
      </c>
      <c r="G315" s="100"/>
      <c r="H315" s="101"/>
      <c r="I315" s="123">
        <v>7038.92</v>
      </c>
      <c r="J315" s="102">
        <f t="shared" si="15"/>
        <v>7038.92</v>
      </c>
      <c r="K315" s="101">
        <f>BDI!$G$17</f>
        <v>0.11260000000000001</v>
      </c>
      <c r="L315" s="101"/>
      <c r="M315" s="101"/>
      <c r="N315" s="104">
        <f t="shared" si="16"/>
        <v>7831.5</v>
      </c>
      <c r="O315" s="103">
        <f t="shared" si="17"/>
        <v>2349.4499999999998</v>
      </c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</row>
    <row r="316" spans="1:167" s="78" customFormat="1" x14ac:dyDescent="0.2">
      <c r="A316" s="97" t="s">
        <v>2088</v>
      </c>
      <c r="B316" s="97" t="s">
        <v>736</v>
      </c>
      <c r="C316" s="98" t="s">
        <v>1339</v>
      </c>
      <c r="D316" s="99" t="s">
        <v>17</v>
      </c>
      <c r="E316" s="99">
        <v>1</v>
      </c>
      <c r="F316" s="99">
        <v>0.3</v>
      </c>
      <c r="G316" s="100"/>
      <c r="H316" s="101"/>
      <c r="I316" s="123">
        <v>4385.08</v>
      </c>
      <c r="J316" s="102">
        <f t="shared" si="15"/>
        <v>4385.08</v>
      </c>
      <c r="K316" s="101">
        <f>BDI!$G$17</f>
        <v>0.11260000000000001</v>
      </c>
      <c r="L316" s="101"/>
      <c r="M316" s="101"/>
      <c r="N316" s="104">
        <f t="shared" si="16"/>
        <v>4878.84</v>
      </c>
      <c r="O316" s="103">
        <f t="shared" si="17"/>
        <v>1463.65</v>
      </c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</row>
    <row r="317" spans="1:167" s="78" customFormat="1" x14ac:dyDescent="0.2">
      <c r="A317" s="97" t="s">
        <v>2089</v>
      </c>
      <c r="B317" s="97" t="s">
        <v>737</v>
      </c>
      <c r="C317" s="98" t="s">
        <v>1340</v>
      </c>
      <c r="D317" s="99" t="s">
        <v>17</v>
      </c>
      <c r="E317" s="99">
        <v>1</v>
      </c>
      <c r="F317" s="99">
        <v>0.3</v>
      </c>
      <c r="G317" s="100"/>
      <c r="H317" s="101"/>
      <c r="I317" s="123">
        <v>1501.94</v>
      </c>
      <c r="J317" s="102">
        <f t="shared" si="15"/>
        <v>1501.94</v>
      </c>
      <c r="K317" s="101">
        <f>BDI!$G$17</f>
        <v>0.11260000000000001</v>
      </c>
      <c r="L317" s="101"/>
      <c r="M317" s="101"/>
      <c r="N317" s="104">
        <f t="shared" si="16"/>
        <v>1671.06</v>
      </c>
      <c r="O317" s="103">
        <f t="shared" si="17"/>
        <v>501.32</v>
      </c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</row>
    <row r="318" spans="1:167" s="78" customFormat="1" x14ac:dyDescent="0.2">
      <c r="A318" s="97" t="s">
        <v>2090</v>
      </c>
      <c r="B318" s="97" t="s">
        <v>738</v>
      </c>
      <c r="C318" s="98" t="s">
        <v>1341</v>
      </c>
      <c r="D318" s="99" t="s">
        <v>17</v>
      </c>
      <c r="E318" s="99">
        <v>5</v>
      </c>
      <c r="F318" s="99">
        <v>0.3</v>
      </c>
      <c r="G318" s="100"/>
      <c r="H318" s="101"/>
      <c r="I318" s="123">
        <v>2303.84</v>
      </c>
      <c r="J318" s="102">
        <f t="shared" si="15"/>
        <v>11519.2</v>
      </c>
      <c r="K318" s="101">
        <f>BDI!$G$17</f>
        <v>0.11260000000000001</v>
      </c>
      <c r="L318" s="101"/>
      <c r="M318" s="101"/>
      <c r="N318" s="104">
        <f t="shared" si="16"/>
        <v>2563.25</v>
      </c>
      <c r="O318" s="103">
        <f t="shared" si="17"/>
        <v>3844.88</v>
      </c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</row>
    <row r="319" spans="1:167" s="78" customFormat="1" ht="25.5" x14ac:dyDescent="0.2">
      <c r="A319" s="97" t="s">
        <v>2091</v>
      </c>
      <c r="B319" s="97" t="s">
        <v>739</v>
      </c>
      <c r="C319" s="98" t="s">
        <v>1342</v>
      </c>
      <c r="D319" s="99" t="s">
        <v>17</v>
      </c>
      <c r="E319" s="99">
        <v>1</v>
      </c>
      <c r="F319" s="99">
        <v>0.3</v>
      </c>
      <c r="G319" s="100"/>
      <c r="H319" s="101"/>
      <c r="I319" s="123">
        <v>10229.780000000001</v>
      </c>
      <c r="J319" s="102">
        <f t="shared" si="15"/>
        <v>10229.780000000001</v>
      </c>
      <c r="K319" s="101">
        <f>BDI!$G$17</f>
        <v>0.11260000000000001</v>
      </c>
      <c r="L319" s="101"/>
      <c r="M319" s="101"/>
      <c r="N319" s="104">
        <f t="shared" si="16"/>
        <v>11381.65</v>
      </c>
      <c r="O319" s="103">
        <f t="shared" si="17"/>
        <v>3414.5</v>
      </c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</row>
    <row r="320" spans="1:167" s="78" customFormat="1" ht="25.5" x14ac:dyDescent="0.2">
      <c r="A320" s="97" t="s">
        <v>2092</v>
      </c>
      <c r="B320" s="97" t="s">
        <v>740</v>
      </c>
      <c r="C320" s="98" t="s">
        <v>1343</v>
      </c>
      <c r="D320" s="99" t="s">
        <v>17</v>
      </c>
      <c r="E320" s="99">
        <v>10</v>
      </c>
      <c r="F320" s="99">
        <v>0.3</v>
      </c>
      <c r="G320" s="100"/>
      <c r="H320" s="101"/>
      <c r="I320" s="123">
        <v>37.369999999999997</v>
      </c>
      <c r="J320" s="102">
        <f t="shared" si="15"/>
        <v>373.7</v>
      </c>
      <c r="K320" s="101">
        <f>BDI!$G$17</f>
        <v>0.11260000000000001</v>
      </c>
      <c r="L320" s="101"/>
      <c r="M320" s="101"/>
      <c r="N320" s="104">
        <f t="shared" si="16"/>
        <v>41.58</v>
      </c>
      <c r="O320" s="103">
        <f t="shared" si="17"/>
        <v>124.74</v>
      </c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</row>
    <row r="321" spans="1:167" s="78" customFormat="1" ht="25.5" x14ac:dyDescent="0.2">
      <c r="A321" s="97" t="s">
        <v>2093</v>
      </c>
      <c r="B321" s="97" t="s">
        <v>741</v>
      </c>
      <c r="C321" s="98" t="s">
        <v>1344</v>
      </c>
      <c r="D321" s="99" t="s">
        <v>17</v>
      </c>
      <c r="E321" s="99">
        <v>10</v>
      </c>
      <c r="F321" s="99">
        <v>0.3</v>
      </c>
      <c r="G321" s="100"/>
      <c r="H321" s="101"/>
      <c r="I321" s="123">
        <v>44.97</v>
      </c>
      <c r="J321" s="102">
        <f t="shared" si="15"/>
        <v>449.7</v>
      </c>
      <c r="K321" s="101">
        <f>BDI!$G$17</f>
        <v>0.11260000000000001</v>
      </c>
      <c r="L321" s="101"/>
      <c r="M321" s="101"/>
      <c r="N321" s="104">
        <f t="shared" si="16"/>
        <v>50.03</v>
      </c>
      <c r="O321" s="103">
        <f t="shared" si="17"/>
        <v>150.09</v>
      </c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</row>
    <row r="322" spans="1:167" s="78" customFormat="1" ht="25.5" x14ac:dyDescent="0.2">
      <c r="A322" s="97" t="s">
        <v>2094</v>
      </c>
      <c r="B322" s="97" t="s">
        <v>742</v>
      </c>
      <c r="C322" s="98" t="s">
        <v>1345</v>
      </c>
      <c r="D322" s="99" t="s">
        <v>17</v>
      </c>
      <c r="E322" s="99">
        <v>10</v>
      </c>
      <c r="F322" s="99">
        <v>0.3</v>
      </c>
      <c r="G322" s="100"/>
      <c r="H322" s="101"/>
      <c r="I322" s="123">
        <v>53.24</v>
      </c>
      <c r="J322" s="102">
        <f t="shared" si="15"/>
        <v>532.4</v>
      </c>
      <c r="K322" s="101">
        <f>BDI!$G$17</f>
        <v>0.11260000000000001</v>
      </c>
      <c r="L322" s="101"/>
      <c r="M322" s="101"/>
      <c r="N322" s="104">
        <f t="shared" si="16"/>
        <v>59.23</v>
      </c>
      <c r="O322" s="103">
        <f t="shared" si="17"/>
        <v>177.69</v>
      </c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</row>
    <row r="323" spans="1:167" s="78" customFormat="1" ht="25.5" x14ac:dyDescent="0.2">
      <c r="A323" s="97" t="s">
        <v>2095</v>
      </c>
      <c r="B323" s="97" t="s">
        <v>743</v>
      </c>
      <c r="C323" s="98" t="s">
        <v>1346</v>
      </c>
      <c r="D323" s="99" t="s">
        <v>17</v>
      </c>
      <c r="E323" s="99">
        <v>10</v>
      </c>
      <c r="F323" s="99">
        <v>0.3</v>
      </c>
      <c r="G323" s="100"/>
      <c r="H323" s="101"/>
      <c r="I323" s="123">
        <v>100.26</v>
      </c>
      <c r="J323" s="102">
        <f t="shared" si="15"/>
        <v>1002.6</v>
      </c>
      <c r="K323" s="101">
        <f>BDI!$G$17</f>
        <v>0.11260000000000001</v>
      </c>
      <c r="L323" s="101"/>
      <c r="M323" s="101"/>
      <c r="N323" s="104">
        <f t="shared" si="16"/>
        <v>111.55</v>
      </c>
      <c r="O323" s="103">
        <f t="shared" si="17"/>
        <v>334.65</v>
      </c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</row>
    <row r="324" spans="1:167" s="78" customFormat="1" x14ac:dyDescent="0.2">
      <c r="A324" s="97" t="s">
        <v>2096</v>
      </c>
      <c r="B324" s="97" t="s">
        <v>744</v>
      </c>
      <c r="C324" s="98" t="s">
        <v>1347</v>
      </c>
      <c r="D324" s="99" t="s">
        <v>17</v>
      </c>
      <c r="E324" s="99">
        <v>10</v>
      </c>
      <c r="F324" s="99">
        <v>0.3</v>
      </c>
      <c r="G324" s="100"/>
      <c r="H324" s="101"/>
      <c r="I324" s="123">
        <v>122.72</v>
      </c>
      <c r="J324" s="102">
        <f t="shared" si="15"/>
        <v>1227.2</v>
      </c>
      <c r="K324" s="101">
        <f>BDI!$G$17</f>
        <v>0.11260000000000001</v>
      </c>
      <c r="L324" s="101"/>
      <c r="M324" s="101"/>
      <c r="N324" s="104">
        <f t="shared" si="16"/>
        <v>136.54</v>
      </c>
      <c r="O324" s="103">
        <f t="shared" si="17"/>
        <v>409.62</v>
      </c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</row>
    <row r="325" spans="1:167" s="78" customFormat="1" ht="25.5" x14ac:dyDescent="0.2">
      <c r="A325" s="97" t="s">
        <v>2097</v>
      </c>
      <c r="B325" s="97" t="s">
        <v>745</v>
      </c>
      <c r="C325" s="98" t="s">
        <v>1348</v>
      </c>
      <c r="D325" s="99" t="s">
        <v>17</v>
      </c>
      <c r="E325" s="99">
        <v>10</v>
      </c>
      <c r="F325" s="99">
        <v>0.3</v>
      </c>
      <c r="G325" s="100"/>
      <c r="H325" s="101"/>
      <c r="I325" s="123">
        <v>183.28</v>
      </c>
      <c r="J325" s="102">
        <f t="shared" si="15"/>
        <v>1832.8</v>
      </c>
      <c r="K325" s="101">
        <f>BDI!$G$17</f>
        <v>0.11260000000000001</v>
      </c>
      <c r="L325" s="101"/>
      <c r="M325" s="101"/>
      <c r="N325" s="104">
        <f t="shared" si="16"/>
        <v>203.92</v>
      </c>
      <c r="O325" s="103">
        <f t="shared" si="17"/>
        <v>611.76</v>
      </c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</row>
    <row r="326" spans="1:167" s="78" customFormat="1" ht="25.5" x14ac:dyDescent="0.2">
      <c r="A326" s="97" t="s">
        <v>2098</v>
      </c>
      <c r="B326" s="97" t="s">
        <v>746</v>
      </c>
      <c r="C326" s="98" t="s">
        <v>1349</v>
      </c>
      <c r="D326" s="99" t="s">
        <v>17</v>
      </c>
      <c r="E326" s="99">
        <v>10</v>
      </c>
      <c r="F326" s="99">
        <v>0.3</v>
      </c>
      <c r="G326" s="100"/>
      <c r="H326" s="101"/>
      <c r="I326" s="123">
        <v>235.81</v>
      </c>
      <c r="J326" s="102">
        <f t="shared" si="15"/>
        <v>2358.1</v>
      </c>
      <c r="K326" s="101">
        <f>BDI!$G$17</f>
        <v>0.11260000000000001</v>
      </c>
      <c r="L326" s="101"/>
      <c r="M326" s="101"/>
      <c r="N326" s="104">
        <f t="shared" si="16"/>
        <v>262.36</v>
      </c>
      <c r="O326" s="103">
        <f t="shared" si="17"/>
        <v>787.08</v>
      </c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</row>
    <row r="327" spans="1:167" s="78" customFormat="1" x14ac:dyDescent="0.2">
      <c r="A327" s="97" t="s">
        <v>2099</v>
      </c>
      <c r="B327" s="97" t="s">
        <v>747</v>
      </c>
      <c r="C327" s="98" t="s">
        <v>1350</v>
      </c>
      <c r="D327" s="99" t="s">
        <v>17</v>
      </c>
      <c r="E327" s="99">
        <v>10</v>
      </c>
      <c r="F327" s="99">
        <v>0.3</v>
      </c>
      <c r="G327" s="100"/>
      <c r="H327" s="101"/>
      <c r="I327" s="123">
        <v>394.5</v>
      </c>
      <c r="J327" s="102">
        <f t="shared" si="15"/>
        <v>3945</v>
      </c>
      <c r="K327" s="101">
        <f>BDI!$G$17</f>
        <v>0.11260000000000001</v>
      </c>
      <c r="L327" s="101"/>
      <c r="M327" s="101"/>
      <c r="N327" s="104">
        <f t="shared" si="16"/>
        <v>438.92</v>
      </c>
      <c r="O327" s="103">
        <f t="shared" si="17"/>
        <v>1316.76</v>
      </c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</row>
    <row r="328" spans="1:167" s="78" customFormat="1" x14ac:dyDescent="0.2">
      <c r="A328" s="97" t="s">
        <v>2100</v>
      </c>
      <c r="B328" s="97" t="s">
        <v>748</v>
      </c>
      <c r="C328" s="98" t="s">
        <v>1351</v>
      </c>
      <c r="D328" s="99" t="s">
        <v>8</v>
      </c>
      <c r="E328" s="99">
        <v>60</v>
      </c>
      <c r="F328" s="99">
        <v>0.3</v>
      </c>
      <c r="G328" s="100"/>
      <c r="H328" s="101"/>
      <c r="I328" s="123">
        <v>37.6295</v>
      </c>
      <c r="J328" s="102">
        <f t="shared" si="15"/>
        <v>2257.77</v>
      </c>
      <c r="K328" s="101">
        <f>BDI!$G$17</f>
        <v>0.11260000000000001</v>
      </c>
      <c r="L328" s="101"/>
      <c r="M328" s="101"/>
      <c r="N328" s="104">
        <f t="shared" si="16"/>
        <v>41.87</v>
      </c>
      <c r="O328" s="103">
        <f t="shared" si="17"/>
        <v>753.66</v>
      </c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</row>
    <row r="329" spans="1:167" s="78" customFormat="1" x14ac:dyDescent="0.2">
      <c r="A329" s="97" t="s">
        <v>2101</v>
      </c>
      <c r="B329" s="97" t="s">
        <v>749</v>
      </c>
      <c r="C329" s="98" t="s">
        <v>1352</v>
      </c>
      <c r="D329" s="99" t="s">
        <v>17</v>
      </c>
      <c r="E329" s="99">
        <v>120</v>
      </c>
      <c r="F329" s="99">
        <v>0.3</v>
      </c>
      <c r="G329" s="100"/>
      <c r="H329" s="101"/>
      <c r="I329" s="123">
        <v>10.279</v>
      </c>
      <c r="J329" s="102">
        <f t="shared" si="15"/>
        <v>1233.48</v>
      </c>
      <c r="K329" s="101">
        <f>BDI!$G$17</f>
        <v>0.11260000000000001</v>
      </c>
      <c r="L329" s="101"/>
      <c r="M329" s="101"/>
      <c r="N329" s="104">
        <f t="shared" si="16"/>
        <v>11.44</v>
      </c>
      <c r="O329" s="103">
        <f t="shared" si="17"/>
        <v>411.84</v>
      </c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</row>
    <row r="330" spans="1:167" s="78" customFormat="1" x14ac:dyDescent="0.2">
      <c r="A330" s="97" t="s">
        <v>2102</v>
      </c>
      <c r="B330" s="97" t="s">
        <v>750</v>
      </c>
      <c r="C330" s="98" t="s">
        <v>1353</v>
      </c>
      <c r="D330" s="99" t="s">
        <v>17</v>
      </c>
      <c r="E330" s="99">
        <v>60</v>
      </c>
      <c r="F330" s="99">
        <v>0.3</v>
      </c>
      <c r="G330" s="100"/>
      <c r="H330" s="101"/>
      <c r="I330" s="123">
        <v>25.754499999999997</v>
      </c>
      <c r="J330" s="102">
        <f t="shared" si="15"/>
        <v>1545.27</v>
      </c>
      <c r="K330" s="101">
        <f>BDI!$G$17</f>
        <v>0.11260000000000001</v>
      </c>
      <c r="L330" s="101"/>
      <c r="M330" s="101"/>
      <c r="N330" s="104">
        <f t="shared" si="16"/>
        <v>28.65</v>
      </c>
      <c r="O330" s="103">
        <f t="shared" si="17"/>
        <v>515.70000000000005</v>
      </c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</row>
    <row r="331" spans="1:167" s="78" customFormat="1" x14ac:dyDescent="0.2">
      <c r="A331" s="97" t="s">
        <v>2103</v>
      </c>
      <c r="B331" s="97" t="s">
        <v>751</v>
      </c>
      <c r="C331" s="98" t="s">
        <v>1354</v>
      </c>
      <c r="D331" s="99" t="s">
        <v>17</v>
      </c>
      <c r="E331" s="99">
        <v>60</v>
      </c>
      <c r="F331" s="99">
        <v>0.3</v>
      </c>
      <c r="G331" s="100"/>
      <c r="H331" s="101"/>
      <c r="I331" s="123">
        <v>5.9849999999999994</v>
      </c>
      <c r="J331" s="102">
        <f t="shared" si="15"/>
        <v>359.1</v>
      </c>
      <c r="K331" s="101">
        <f>BDI!$G$17</f>
        <v>0.11260000000000001</v>
      </c>
      <c r="L331" s="101"/>
      <c r="M331" s="101"/>
      <c r="N331" s="104">
        <f t="shared" si="16"/>
        <v>6.66</v>
      </c>
      <c r="O331" s="103">
        <f t="shared" si="17"/>
        <v>119.88</v>
      </c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</row>
    <row r="332" spans="1:167" s="78" customFormat="1" x14ac:dyDescent="0.2">
      <c r="A332" s="97" t="s">
        <v>2104</v>
      </c>
      <c r="B332" s="97" t="s">
        <v>752</v>
      </c>
      <c r="C332" s="98" t="s">
        <v>1355</v>
      </c>
      <c r="D332" s="99" t="s">
        <v>17</v>
      </c>
      <c r="E332" s="99">
        <v>60</v>
      </c>
      <c r="F332" s="99">
        <v>0.3</v>
      </c>
      <c r="G332" s="100"/>
      <c r="H332" s="101"/>
      <c r="I332" s="123">
        <v>6.4219999999999997</v>
      </c>
      <c r="J332" s="102">
        <f t="shared" si="15"/>
        <v>385.32</v>
      </c>
      <c r="K332" s="101">
        <f>BDI!$G$17</f>
        <v>0.11260000000000001</v>
      </c>
      <c r="L332" s="101"/>
      <c r="M332" s="101"/>
      <c r="N332" s="104">
        <f t="shared" si="16"/>
        <v>7.15</v>
      </c>
      <c r="O332" s="103">
        <f t="shared" si="17"/>
        <v>128.69999999999999</v>
      </c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</row>
    <row r="333" spans="1:167" s="78" customFormat="1" x14ac:dyDescent="0.2">
      <c r="A333" s="97" t="s">
        <v>2105</v>
      </c>
      <c r="B333" s="97" t="s">
        <v>753</v>
      </c>
      <c r="C333" s="98" t="s">
        <v>1356</v>
      </c>
      <c r="D333" s="99" t="s">
        <v>17</v>
      </c>
      <c r="E333" s="99">
        <v>30</v>
      </c>
      <c r="F333" s="99">
        <v>0.3</v>
      </c>
      <c r="G333" s="100"/>
      <c r="H333" s="101"/>
      <c r="I333" s="123">
        <v>5.7285000000000004</v>
      </c>
      <c r="J333" s="102">
        <f t="shared" si="15"/>
        <v>171.86</v>
      </c>
      <c r="K333" s="101">
        <f>BDI!$G$17</f>
        <v>0.11260000000000001</v>
      </c>
      <c r="L333" s="101"/>
      <c r="M333" s="101"/>
      <c r="N333" s="104">
        <f t="shared" si="16"/>
        <v>6.37</v>
      </c>
      <c r="O333" s="103">
        <f t="shared" si="17"/>
        <v>57.33</v>
      </c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</row>
    <row r="334" spans="1:167" s="78" customFormat="1" x14ac:dyDescent="0.2">
      <c r="A334" s="97" t="s">
        <v>2106</v>
      </c>
      <c r="B334" s="97" t="s">
        <v>754</v>
      </c>
      <c r="C334" s="98" t="s">
        <v>1357</v>
      </c>
      <c r="D334" s="99" t="s">
        <v>17</v>
      </c>
      <c r="E334" s="99">
        <v>30</v>
      </c>
      <c r="F334" s="99">
        <v>0.3</v>
      </c>
      <c r="G334" s="100"/>
      <c r="H334" s="101"/>
      <c r="I334" s="123">
        <v>9.9939999999999998</v>
      </c>
      <c r="J334" s="102">
        <f t="shared" si="15"/>
        <v>299.82</v>
      </c>
      <c r="K334" s="101">
        <f>BDI!$G$17</f>
        <v>0.11260000000000001</v>
      </c>
      <c r="L334" s="101"/>
      <c r="M334" s="101"/>
      <c r="N334" s="104">
        <f t="shared" si="16"/>
        <v>11.12</v>
      </c>
      <c r="O334" s="103">
        <f t="shared" si="17"/>
        <v>100.08</v>
      </c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</row>
    <row r="335" spans="1:167" s="78" customFormat="1" x14ac:dyDescent="0.2">
      <c r="A335" s="97" t="s">
        <v>2107</v>
      </c>
      <c r="B335" s="97" t="s">
        <v>755</v>
      </c>
      <c r="C335" s="98" t="s">
        <v>1358</v>
      </c>
      <c r="D335" s="99" t="s">
        <v>17</v>
      </c>
      <c r="E335" s="99">
        <v>30</v>
      </c>
      <c r="F335" s="99">
        <v>0.3</v>
      </c>
      <c r="G335" s="100"/>
      <c r="H335" s="101"/>
      <c r="I335" s="123">
        <v>4.3699999999999992</v>
      </c>
      <c r="J335" s="102">
        <f t="shared" si="15"/>
        <v>131.1</v>
      </c>
      <c r="K335" s="101">
        <f>BDI!$G$17</f>
        <v>0.11260000000000001</v>
      </c>
      <c r="L335" s="101"/>
      <c r="M335" s="101"/>
      <c r="N335" s="104">
        <f t="shared" si="16"/>
        <v>4.8600000000000003</v>
      </c>
      <c r="O335" s="103">
        <f t="shared" si="17"/>
        <v>43.74</v>
      </c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</row>
    <row r="336" spans="1:167" s="78" customFormat="1" x14ac:dyDescent="0.2">
      <c r="A336" s="97" t="s">
        <v>2108</v>
      </c>
      <c r="B336" s="97" t="s">
        <v>756</v>
      </c>
      <c r="C336" s="98" t="s">
        <v>1359</v>
      </c>
      <c r="D336" s="99" t="s">
        <v>17</v>
      </c>
      <c r="E336" s="99">
        <v>10</v>
      </c>
      <c r="F336" s="99">
        <v>0.3</v>
      </c>
      <c r="G336" s="100"/>
      <c r="H336" s="101"/>
      <c r="I336" s="123">
        <v>7.2</v>
      </c>
      <c r="J336" s="102">
        <f t="shared" si="15"/>
        <v>72</v>
      </c>
      <c r="K336" s="101">
        <f>BDI!$G$17</f>
        <v>0.11260000000000001</v>
      </c>
      <c r="L336" s="101"/>
      <c r="M336" s="101"/>
      <c r="N336" s="104">
        <f t="shared" si="16"/>
        <v>8.01</v>
      </c>
      <c r="O336" s="103">
        <f t="shared" si="17"/>
        <v>24.03</v>
      </c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</row>
    <row r="337" spans="1:167" s="78" customFormat="1" x14ac:dyDescent="0.2">
      <c r="A337" s="97" t="s">
        <v>2109</v>
      </c>
      <c r="B337" s="97" t="s">
        <v>757</v>
      </c>
      <c r="C337" s="98" t="s">
        <v>1360</v>
      </c>
      <c r="D337" s="99" t="s">
        <v>8</v>
      </c>
      <c r="E337" s="99">
        <v>540</v>
      </c>
      <c r="F337" s="99">
        <v>0.3</v>
      </c>
      <c r="G337" s="100"/>
      <c r="H337" s="101"/>
      <c r="I337" s="123">
        <v>51.337999999999994</v>
      </c>
      <c r="J337" s="102">
        <f t="shared" si="15"/>
        <v>27722.52</v>
      </c>
      <c r="K337" s="101">
        <f>BDI!$G$17</f>
        <v>0.11260000000000001</v>
      </c>
      <c r="L337" s="101"/>
      <c r="M337" s="101"/>
      <c r="N337" s="104">
        <f t="shared" si="16"/>
        <v>57.12</v>
      </c>
      <c r="O337" s="103">
        <f t="shared" si="17"/>
        <v>9253.44</v>
      </c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</row>
    <row r="338" spans="1:167" s="78" customFormat="1" x14ac:dyDescent="0.2">
      <c r="A338" s="97" t="s">
        <v>2110</v>
      </c>
      <c r="B338" s="97" t="s">
        <v>758</v>
      </c>
      <c r="C338" s="98" t="s">
        <v>1361</v>
      </c>
      <c r="D338" s="99" t="s">
        <v>17</v>
      </c>
      <c r="E338" s="99">
        <v>1080</v>
      </c>
      <c r="F338" s="99">
        <v>0.3</v>
      </c>
      <c r="G338" s="100"/>
      <c r="H338" s="101"/>
      <c r="I338" s="123">
        <v>12.292999999999999</v>
      </c>
      <c r="J338" s="102">
        <f t="shared" si="15"/>
        <v>13276.44</v>
      </c>
      <c r="K338" s="101">
        <f>BDI!$G$17</f>
        <v>0.11260000000000001</v>
      </c>
      <c r="L338" s="101"/>
      <c r="M338" s="101"/>
      <c r="N338" s="104">
        <f t="shared" si="16"/>
        <v>13.68</v>
      </c>
      <c r="O338" s="103">
        <f t="shared" si="17"/>
        <v>4432.32</v>
      </c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</row>
    <row r="339" spans="1:167" s="78" customFormat="1" x14ac:dyDescent="0.2">
      <c r="A339" s="97" t="s">
        <v>2111</v>
      </c>
      <c r="B339" s="97" t="s">
        <v>759</v>
      </c>
      <c r="C339" s="98" t="s">
        <v>1362</v>
      </c>
      <c r="D339" s="99" t="s">
        <v>17</v>
      </c>
      <c r="E339" s="99">
        <v>540</v>
      </c>
      <c r="F339" s="99">
        <v>0.3</v>
      </c>
      <c r="G339" s="100"/>
      <c r="H339" s="101"/>
      <c r="I339" s="123">
        <v>34.104999999999997</v>
      </c>
      <c r="J339" s="102">
        <f t="shared" si="15"/>
        <v>18416.7</v>
      </c>
      <c r="K339" s="101">
        <f>BDI!$G$17</f>
        <v>0.11260000000000001</v>
      </c>
      <c r="L339" s="101"/>
      <c r="M339" s="101"/>
      <c r="N339" s="104">
        <f t="shared" si="16"/>
        <v>37.950000000000003</v>
      </c>
      <c r="O339" s="103">
        <f t="shared" si="17"/>
        <v>6147.9</v>
      </c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</row>
    <row r="340" spans="1:167" s="78" customFormat="1" x14ac:dyDescent="0.2">
      <c r="A340" s="97" t="s">
        <v>2112</v>
      </c>
      <c r="B340" s="97" t="s">
        <v>760</v>
      </c>
      <c r="C340" s="98" t="s">
        <v>1363</v>
      </c>
      <c r="D340" s="99" t="s">
        <v>17</v>
      </c>
      <c r="E340" s="99">
        <v>540</v>
      </c>
      <c r="F340" s="99">
        <v>0.3</v>
      </c>
      <c r="G340" s="100"/>
      <c r="H340" s="101"/>
      <c r="I340" s="123">
        <v>8.302999999999999</v>
      </c>
      <c r="J340" s="102">
        <f t="shared" si="15"/>
        <v>4483.62</v>
      </c>
      <c r="K340" s="101">
        <f>BDI!$G$17</f>
        <v>0.11260000000000001</v>
      </c>
      <c r="L340" s="101"/>
      <c r="M340" s="101"/>
      <c r="N340" s="104">
        <f t="shared" si="16"/>
        <v>9.24</v>
      </c>
      <c r="O340" s="103">
        <f t="shared" si="17"/>
        <v>1496.88</v>
      </c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</row>
    <row r="341" spans="1:167" s="78" customFormat="1" x14ac:dyDescent="0.2">
      <c r="A341" s="97" t="s">
        <v>2113</v>
      </c>
      <c r="B341" s="97" t="s">
        <v>761</v>
      </c>
      <c r="C341" s="98" t="s">
        <v>1364</v>
      </c>
      <c r="D341" s="99" t="s">
        <v>17</v>
      </c>
      <c r="E341" s="99">
        <v>540</v>
      </c>
      <c r="F341" s="99">
        <v>0.3</v>
      </c>
      <c r="G341" s="100"/>
      <c r="H341" s="101"/>
      <c r="I341" s="123">
        <v>8.7399999999999984</v>
      </c>
      <c r="J341" s="102">
        <f t="shared" si="15"/>
        <v>4719.6000000000004</v>
      </c>
      <c r="K341" s="101">
        <f>BDI!$G$17</f>
        <v>0.11260000000000001</v>
      </c>
      <c r="L341" s="101"/>
      <c r="M341" s="101"/>
      <c r="N341" s="104">
        <f t="shared" si="16"/>
        <v>9.7200000000000006</v>
      </c>
      <c r="O341" s="103">
        <f t="shared" si="17"/>
        <v>1574.64</v>
      </c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</row>
    <row r="342" spans="1:167" s="78" customFormat="1" x14ac:dyDescent="0.2">
      <c r="A342" s="97" t="s">
        <v>2114</v>
      </c>
      <c r="B342" s="97" t="s">
        <v>762</v>
      </c>
      <c r="C342" s="98" t="s">
        <v>1365</v>
      </c>
      <c r="D342" s="99" t="s">
        <v>17</v>
      </c>
      <c r="E342" s="99">
        <v>270</v>
      </c>
      <c r="F342" s="99">
        <v>0.3</v>
      </c>
      <c r="G342" s="100"/>
      <c r="H342" s="101"/>
      <c r="I342" s="123">
        <v>7.4099999999999993</v>
      </c>
      <c r="J342" s="102">
        <f t="shared" si="15"/>
        <v>2000.7</v>
      </c>
      <c r="K342" s="101">
        <f>BDI!$G$17</f>
        <v>0.11260000000000001</v>
      </c>
      <c r="L342" s="101"/>
      <c r="M342" s="101"/>
      <c r="N342" s="104">
        <f t="shared" si="16"/>
        <v>8.24</v>
      </c>
      <c r="O342" s="103">
        <f t="shared" si="17"/>
        <v>667.44</v>
      </c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</row>
    <row r="343" spans="1:167" s="78" customFormat="1" x14ac:dyDescent="0.2">
      <c r="A343" s="97" t="s">
        <v>2115</v>
      </c>
      <c r="B343" s="97" t="s">
        <v>763</v>
      </c>
      <c r="C343" s="98" t="s">
        <v>1366</v>
      </c>
      <c r="D343" s="99" t="s">
        <v>17</v>
      </c>
      <c r="E343" s="99">
        <v>270</v>
      </c>
      <c r="F343" s="99">
        <v>0.3</v>
      </c>
      <c r="G343" s="100"/>
      <c r="H343" s="101"/>
      <c r="I343" s="123">
        <v>14.231</v>
      </c>
      <c r="J343" s="102">
        <f t="shared" si="15"/>
        <v>3842.37</v>
      </c>
      <c r="K343" s="101">
        <f>BDI!$G$17</f>
        <v>0.11260000000000001</v>
      </c>
      <c r="L343" s="101"/>
      <c r="M343" s="101"/>
      <c r="N343" s="104">
        <f t="shared" si="16"/>
        <v>15.83</v>
      </c>
      <c r="O343" s="103">
        <f t="shared" si="17"/>
        <v>1282.23</v>
      </c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</row>
    <row r="344" spans="1:167" s="78" customFormat="1" x14ac:dyDescent="0.2">
      <c r="A344" s="97" t="s">
        <v>2116</v>
      </c>
      <c r="B344" s="97" t="s">
        <v>764</v>
      </c>
      <c r="C344" s="98" t="s">
        <v>1367</v>
      </c>
      <c r="D344" s="99" t="s">
        <v>17</v>
      </c>
      <c r="E344" s="99">
        <v>270</v>
      </c>
      <c r="F344" s="99">
        <v>0.3</v>
      </c>
      <c r="G344" s="100"/>
      <c r="H344" s="101"/>
      <c r="I344" s="123">
        <v>5.9089999999999998</v>
      </c>
      <c r="J344" s="102">
        <f t="shared" si="15"/>
        <v>1595.43</v>
      </c>
      <c r="K344" s="101">
        <f>BDI!$G$17</f>
        <v>0.11260000000000001</v>
      </c>
      <c r="L344" s="101"/>
      <c r="M344" s="101"/>
      <c r="N344" s="104">
        <f t="shared" si="16"/>
        <v>6.57</v>
      </c>
      <c r="O344" s="103">
        <f t="shared" si="17"/>
        <v>532.16999999999996</v>
      </c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</row>
    <row r="345" spans="1:167" s="78" customFormat="1" x14ac:dyDescent="0.2">
      <c r="A345" s="97" t="s">
        <v>2117</v>
      </c>
      <c r="B345" s="97" t="s">
        <v>765</v>
      </c>
      <c r="C345" s="98" t="s">
        <v>1368</v>
      </c>
      <c r="D345" s="99" t="s">
        <v>17</v>
      </c>
      <c r="E345" s="99">
        <v>90</v>
      </c>
      <c r="F345" s="99">
        <v>0.3</v>
      </c>
      <c r="G345" s="100"/>
      <c r="H345" s="101"/>
      <c r="I345" s="123">
        <v>9.61</v>
      </c>
      <c r="J345" s="102">
        <f t="shared" si="15"/>
        <v>864.9</v>
      </c>
      <c r="K345" s="101">
        <f>BDI!$G$17</f>
        <v>0.11260000000000001</v>
      </c>
      <c r="L345" s="101"/>
      <c r="M345" s="101"/>
      <c r="N345" s="104">
        <f t="shared" si="16"/>
        <v>10.69</v>
      </c>
      <c r="O345" s="103">
        <f t="shared" si="17"/>
        <v>288.63</v>
      </c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</row>
    <row r="346" spans="1:167" s="78" customFormat="1" x14ac:dyDescent="0.2">
      <c r="A346" s="97" t="s">
        <v>2118</v>
      </c>
      <c r="B346" s="97" t="s">
        <v>766</v>
      </c>
      <c r="C346" s="98" t="s">
        <v>1369</v>
      </c>
      <c r="D346" s="99" t="s">
        <v>17</v>
      </c>
      <c r="E346" s="99">
        <v>30</v>
      </c>
      <c r="F346" s="99">
        <v>0.3</v>
      </c>
      <c r="G346" s="100"/>
      <c r="H346" s="101"/>
      <c r="I346" s="123">
        <v>7.3244999999999996</v>
      </c>
      <c r="J346" s="102">
        <f t="shared" si="15"/>
        <v>219.74</v>
      </c>
      <c r="K346" s="101">
        <f>BDI!$G$17</f>
        <v>0.11260000000000001</v>
      </c>
      <c r="L346" s="101"/>
      <c r="M346" s="101"/>
      <c r="N346" s="104">
        <f t="shared" si="16"/>
        <v>8.15</v>
      </c>
      <c r="O346" s="103">
        <f t="shared" si="17"/>
        <v>73.349999999999994</v>
      </c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</row>
    <row r="347" spans="1:167" s="78" customFormat="1" x14ac:dyDescent="0.2">
      <c r="A347" s="97" t="s">
        <v>2119</v>
      </c>
      <c r="B347" s="97" t="s">
        <v>767</v>
      </c>
      <c r="C347" s="98" t="s">
        <v>1370</v>
      </c>
      <c r="D347" s="99" t="s">
        <v>17</v>
      </c>
      <c r="E347" s="99">
        <v>30</v>
      </c>
      <c r="F347" s="99">
        <v>0.3</v>
      </c>
      <c r="G347" s="100"/>
      <c r="H347" s="101"/>
      <c r="I347" s="123">
        <v>10.155499999999998</v>
      </c>
      <c r="J347" s="102">
        <f t="shared" si="15"/>
        <v>304.67</v>
      </c>
      <c r="K347" s="101">
        <f>BDI!$G$17</f>
        <v>0.11260000000000001</v>
      </c>
      <c r="L347" s="101"/>
      <c r="M347" s="101"/>
      <c r="N347" s="104">
        <f t="shared" si="16"/>
        <v>11.3</v>
      </c>
      <c r="O347" s="103">
        <f t="shared" si="17"/>
        <v>101.7</v>
      </c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</row>
    <row r="348" spans="1:167" s="78" customFormat="1" x14ac:dyDescent="0.2">
      <c r="A348" s="97" t="s">
        <v>2120</v>
      </c>
      <c r="B348" s="97" t="s">
        <v>768</v>
      </c>
      <c r="C348" s="98" t="s">
        <v>1371</v>
      </c>
      <c r="D348" s="99" t="s">
        <v>17</v>
      </c>
      <c r="E348" s="99">
        <v>30</v>
      </c>
      <c r="F348" s="99">
        <v>0.3</v>
      </c>
      <c r="G348" s="100"/>
      <c r="H348" s="101"/>
      <c r="I348" s="123">
        <v>9.5189999999999984</v>
      </c>
      <c r="J348" s="102">
        <f t="shared" si="15"/>
        <v>285.57</v>
      </c>
      <c r="K348" s="101">
        <f>BDI!$G$17</f>
        <v>0.11260000000000001</v>
      </c>
      <c r="L348" s="101"/>
      <c r="M348" s="101"/>
      <c r="N348" s="104">
        <f t="shared" si="16"/>
        <v>10.59</v>
      </c>
      <c r="O348" s="103">
        <f t="shared" si="17"/>
        <v>95.31</v>
      </c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</row>
    <row r="349" spans="1:167" s="78" customFormat="1" x14ac:dyDescent="0.2">
      <c r="A349" s="97" t="s">
        <v>2121</v>
      </c>
      <c r="B349" s="97" t="s">
        <v>769</v>
      </c>
      <c r="C349" s="98" t="s">
        <v>1372</v>
      </c>
      <c r="D349" s="99" t="s">
        <v>8</v>
      </c>
      <c r="E349" s="99">
        <v>300</v>
      </c>
      <c r="F349" s="99">
        <v>0.3</v>
      </c>
      <c r="G349" s="100"/>
      <c r="H349" s="101"/>
      <c r="I349" s="123">
        <v>57.769500000000001</v>
      </c>
      <c r="J349" s="102">
        <f t="shared" si="15"/>
        <v>17330.849999999999</v>
      </c>
      <c r="K349" s="101">
        <f>BDI!$G$17</f>
        <v>0.11260000000000001</v>
      </c>
      <c r="L349" s="101"/>
      <c r="M349" s="101"/>
      <c r="N349" s="104">
        <f t="shared" si="16"/>
        <v>64.27</v>
      </c>
      <c r="O349" s="103">
        <f t="shared" si="17"/>
        <v>5784.3</v>
      </c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</row>
    <row r="350" spans="1:167" s="78" customFormat="1" x14ac:dyDescent="0.2">
      <c r="A350" s="97" t="s">
        <v>2122</v>
      </c>
      <c r="B350" s="97" t="s">
        <v>770</v>
      </c>
      <c r="C350" s="98" t="s">
        <v>1373</v>
      </c>
      <c r="D350" s="99" t="s">
        <v>17</v>
      </c>
      <c r="E350" s="99">
        <v>600</v>
      </c>
      <c r="F350" s="99">
        <v>0.3</v>
      </c>
      <c r="G350" s="100"/>
      <c r="H350" s="101"/>
      <c r="I350" s="123">
        <v>22.058999999999997</v>
      </c>
      <c r="J350" s="102">
        <f t="shared" si="15"/>
        <v>13235.4</v>
      </c>
      <c r="K350" s="101">
        <f>BDI!$G$17</f>
        <v>0.11260000000000001</v>
      </c>
      <c r="L350" s="101"/>
      <c r="M350" s="101"/>
      <c r="N350" s="104">
        <f t="shared" si="16"/>
        <v>24.54</v>
      </c>
      <c r="O350" s="103">
        <f t="shared" si="17"/>
        <v>4417.2</v>
      </c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</row>
    <row r="351" spans="1:167" s="78" customFormat="1" x14ac:dyDescent="0.2">
      <c r="A351" s="97" t="s">
        <v>2123</v>
      </c>
      <c r="B351" s="97" t="s">
        <v>771</v>
      </c>
      <c r="C351" s="98" t="s">
        <v>1374</v>
      </c>
      <c r="D351" s="99" t="s">
        <v>17</v>
      </c>
      <c r="E351" s="99">
        <v>300</v>
      </c>
      <c r="F351" s="99">
        <v>0.3</v>
      </c>
      <c r="G351" s="100"/>
      <c r="H351" s="101"/>
      <c r="I351" s="123">
        <v>35.273499999999999</v>
      </c>
      <c r="J351" s="102">
        <f t="shared" si="15"/>
        <v>10582.05</v>
      </c>
      <c r="K351" s="101">
        <f>BDI!$G$17</f>
        <v>0.11260000000000001</v>
      </c>
      <c r="L351" s="101"/>
      <c r="M351" s="101"/>
      <c r="N351" s="104">
        <f t="shared" si="16"/>
        <v>39.25</v>
      </c>
      <c r="O351" s="103">
        <f t="shared" si="17"/>
        <v>3532.5</v>
      </c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</row>
    <row r="352" spans="1:167" s="78" customFormat="1" x14ac:dyDescent="0.2">
      <c r="A352" s="97" t="s">
        <v>2124</v>
      </c>
      <c r="B352" s="97" t="s">
        <v>772</v>
      </c>
      <c r="C352" s="98" t="s">
        <v>1375</v>
      </c>
      <c r="D352" s="99" t="s">
        <v>17</v>
      </c>
      <c r="E352" s="99">
        <v>300</v>
      </c>
      <c r="F352" s="99">
        <v>0.3</v>
      </c>
      <c r="G352" s="100"/>
      <c r="H352" s="101"/>
      <c r="I352" s="123">
        <v>12.254999999999999</v>
      </c>
      <c r="J352" s="102">
        <f t="shared" si="15"/>
        <v>3676.5</v>
      </c>
      <c r="K352" s="101">
        <f>BDI!$G$17</f>
        <v>0.11260000000000001</v>
      </c>
      <c r="L352" s="101"/>
      <c r="M352" s="101"/>
      <c r="N352" s="104">
        <f t="shared" si="16"/>
        <v>13.63</v>
      </c>
      <c r="O352" s="103">
        <f t="shared" si="17"/>
        <v>1226.7</v>
      </c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</row>
    <row r="353" spans="1:167" s="78" customFormat="1" x14ac:dyDescent="0.2">
      <c r="A353" s="97" t="s">
        <v>2125</v>
      </c>
      <c r="B353" s="97" t="s">
        <v>773</v>
      </c>
      <c r="C353" s="98" t="s">
        <v>1376</v>
      </c>
      <c r="D353" s="99" t="s">
        <v>17</v>
      </c>
      <c r="E353" s="99">
        <v>300</v>
      </c>
      <c r="F353" s="99">
        <v>0.3</v>
      </c>
      <c r="G353" s="100"/>
      <c r="H353" s="101"/>
      <c r="I353" s="123">
        <v>14.212</v>
      </c>
      <c r="J353" s="102">
        <f t="shared" si="15"/>
        <v>4263.6000000000004</v>
      </c>
      <c r="K353" s="101">
        <f>BDI!$G$17</f>
        <v>0.11260000000000001</v>
      </c>
      <c r="L353" s="101"/>
      <c r="M353" s="101"/>
      <c r="N353" s="104">
        <f t="shared" si="16"/>
        <v>15.81</v>
      </c>
      <c r="O353" s="103">
        <f t="shared" si="17"/>
        <v>1422.9</v>
      </c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  <c r="FI353" s="77"/>
      <c r="FJ353" s="77"/>
      <c r="FK353" s="77"/>
    </row>
    <row r="354" spans="1:167" s="78" customFormat="1" x14ac:dyDescent="0.2">
      <c r="A354" s="97" t="s">
        <v>2126</v>
      </c>
      <c r="B354" s="97" t="s">
        <v>774</v>
      </c>
      <c r="C354" s="98" t="s">
        <v>1377</v>
      </c>
      <c r="D354" s="99" t="s">
        <v>17</v>
      </c>
      <c r="E354" s="99">
        <v>150</v>
      </c>
      <c r="F354" s="99">
        <v>0.3</v>
      </c>
      <c r="G354" s="100"/>
      <c r="H354" s="101"/>
      <c r="I354" s="123">
        <v>10.801499999999999</v>
      </c>
      <c r="J354" s="102">
        <f t="shared" si="15"/>
        <v>1620.23</v>
      </c>
      <c r="K354" s="101">
        <f>BDI!$G$17</f>
        <v>0.11260000000000001</v>
      </c>
      <c r="L354" s="101"/>
      <c r="M354" s="101"/>
      <c r="N354" s="104">
        <f t="shared" si="16"/>
        <v>12.02</v>
      </c>
      <c r="O354" s="103">
        <f t="shared" si="17"/>
        <v>540.9</v>
      </c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</row>
    <row r="355" spans="1:167" s="78" customFormat="1" x14ac:dyDescent="0.2">
      <c r="A355" s="97" t="s">
        <v>2127</v>
      </c>
      <c r="B355" s="97" t="s">
        <v>775</v>
      </c>
      <c r="C355" s="98" t="s">
        <v>1378</v>
      </c>
      <c r="D355" s="99" t="s">
        <v>17</v>
      </c>
      <c r="E355" s="99">
        <v>150</v>
      </c>
      <c r="F355" s="99">
        <v>0.3</v>
      </c>
      <c r="G355" s="100"/>
      <c r="H355" s="101"/>
      <c r="I355" s="123">
        <v>22.904499999999999</v>
      </c>
      <c r="J355" s="102">
        <f t="shared" si="15"/>
        <v>3435.68</v>
      </c>
      <c r="K355" s="101">
        <f>BDI!$G$17</f>
        <v>0.11260000000000001</v>
      </c>
      <c r="L355" s="101"/>
      <c r="M355" s="101"/>
      <c r="N355" s="104">
        <f t="shared" si="16"/>
        <v>25.48</v>
      </c>
      <c r="O355" s="103">
        <f t="shared" si="17"/>
        <v>1146.5999999999999</v>
      </c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</row>
    <row r="356" spans="1:167" s="78" customFormat="1" x14ac:dyDescent="0.2">
      <c r="A356" s="97" t="s">
        <v>2128</v>
      </c>
      <c r="B356" s="97" t="s">
        <v>776</v>
      </c>
      <c r="C356" s="98" t="s">
        <v>1379</v>
      </c>
      <c r="D356" s="99" t="s">
        <v>17</v>
      </c>
      <c r="E356" s="99">
        <v>150</v>
      </c>
      <c r="F356" s="99">
        <v>0.3</v>
      </c>
      <c r="G356" s="100"/>
      <c r="H356" s="101"/>
      <c r="I356" s="123">
        <v>8.2080000000000002</v>
      </c>
      <c r="J356" s="102">
        <f t="shared" si="15"/>
        <v>1231.2</v>
      </c>
      <c r="K356" s="101">
        <f>BDI!$G$17</f>
        <v>0.11260000000000001</v>
      </c>
      <c r="L356" s="101"/>
      <c r="M356" s="101"/>
      <c r="N356" s="104">
        <f t="shared" si="16"/>
        <v>9.1300000000000008</v>
      </c>
      <c r="O356" s="103">
        <f t="shared" si="17"/>
        <v>410.85</v>
      </c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</row>
    <row r="357" spans="1:167" s="78" customFormat="1" x14ac:dyDescent="0.2">
      <c r="A357" s="97" t="s">
        <v>2129</v>
      </c>
      <c r="B357" s="97" t="s">
        <v>777</v>
      </c>
      <c r="C357" s="98" t="s">
        <v>1380</v>
      </c>
      <c r="D357" s="99" t="s">
        <v>17</v>
      </c>
      <c r="E357" s="99">
        <v>50</v>
      </c>
      <c r="F357" s="99">
        <v>0.3</v>
      </c>
      <c r="G357" s="100"/>
      <c r="H357" s="101"/>
      <c r="I357" s="123">
        <v>15.75</v>
      </c>
      <c r="J357" s="102">
        <f t="shared" si="15"/>
        <v>787.5</v>
      </c>
      <c r="K357" s="101">
        <f>BDI!$G$17</f>
        <v>0.11260000000000001</v>
      </c>
      <c r="L357" s="101"/>
      <c r="M357" s="101"/>
      <c r="N357" s="104">
        <f t="shared" si="16"/>
        <v>17.52</v>
      </c>
      <c r="O357" s="103">
        <f t="shared" si="17"/>
        <v>262.8</v>
      </c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</row>
    <row r="358" spans="1:167" s="78" customFormat="1" x14ac:dyDescent="0.2">
      <c r="A358" s="97" t="s">
        <v>2130</v>
      </c>
      <c r="B358" s="97" t="s">
        <v>778</v>
      </c>
      <c r="C358" s="98" t="s">
        <v>1381</v>
      </c>
      <c r="D358" s="99" t="s">
        <v>17</v>
      </c>
      <c r="E358" s="99">
        <v>300</v>
      </c>
      <c r="F358" s="99">
        <v>0.3</v>
      </c>
      <c r="G358" s="100"/>
      <c r="H358" s="101"/>
      <c r="I358" s="123">
        <v>10.611499999999999</v>
      </c>
      <c r="J358" s="102">
        <f t="shared" si="15"/>
        <v>3183.45</v>
      </c>
      <c r="K358" s="101">
        <f>BDI!$G$17</f>
        <v>0.11260000000000001</v>
      </c>
      <c r="L358" s="101"/>
      <c r="M358" s="101"/>
      <c r="N358" s="104">
        <f t="shared" si="16"/>
        <v>11.81</v>
      </c>
      <c r="O358" s="103">
        <f t="shared" si="17"/>
        <v>1062.9000000000001</v>
      </c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</row>
    <row r="359" spans="1:167" s="78" customFormat="1" x14ac:dyDescent="0.2">
      <c r="A359" s="97" t="s">
        <v>2131</v>
      </c>
      <c r="B359" s="97" t="s">
        <v>779</v>
      </c>
      <c r="C359" s="98" t="s">
        <v>1382</v>
      </c>
      <c r="D359" s="99" t="s">
        <v>17</v>
      </c>
      <c r="E359" s="99">
        <v>300</v>
      </c>
      <c r="F359" s="99">
        <v>0.3</v>
      </c>
      <c r="G359" s="100"/>
      <c r="H359" s="101"/>
      <c r="I359" s="123">
        <v>14.325999999999999</v>
      </c>
      <c r="J359" s="102">
        <f t="shared" si="15"/>
        <v>4297.8</v>
      </c>
      <c r="K359" s="101">
        <f>BDI!$G$17</f>
        <v>0.11260000000000001</v>
      </c>
      <c r="L359" s="101"/>
      <c r="M359" s="101"/>
      <c r="N359" s="104">
        <f t="shared" si="16"/>
        <v>15.94</v>
      </c>
      <c r="O359" s="103">
        <f t="shared" si="17"/>
        <v>1434.6</v>
      </c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</row>
    <row r="360" spans="1:167" s="78" customFormat="1" x14ac:dyDescent="0.2">
      <c r="A360" s="97" t="s">
        <v>2132</v>
      </c>
      <c r="B360" s="97" t="s">
        <v>780</v>
      </c>
      <c r="C360" s="98" t="s">
        <v>1383</v>
      </c>
      <c r="D360" s="99" t="s">
        <v>17</v>
      </c>
      <c r="E360" s="99">
        <v>300</v>
      </c>
      <c r="F360" s="99">
        <v>0.3</v>
      </c>
      <c r="G360" s="100"/>
      <c r="H360" s="101"/>
      <c r="I360" s="123">
        <v>14.9245</v>
      </c>
      <c r="J360" s="102">
        <f t="shared" ref="J360:J423" si="18">IF(ISNUMBER(I360),ROUND(E360*I360,2),"")</f>
        <v>4477.3500000000004</v>
      </c>
      <c r="K360" s="101">
        <f>BDI!$G$17</f>
        <v>0.11260000000000001</v>
      </c>
      <c r="L360" s="101"/>
      <c r="M360" s="101"/>
      <c r="N360" s="104">
        <f t="shared" ref="N360:N423" si="19">IF(ISNUMBER(I360),ROUND(I360*(1+K360),2),"")</f>
        <v>16.600000000000001</v>
      </c>
      <c r="O360" s="103">
        <f t="shared" ref="O360:O423" si="20">IF(ISNUMBER(I360),ROUND(F360*N360*E360,2),"")</f>
        <v>1494</v>
      </c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</row>
    <row r="361" spans="1:167" s="78" customFormat="1" x14ac:dyDescent="0.2">
      <c r="A361" s="97" t="s">
        <v>2133</v>
      </c>
      <c r="B361" s="97" t="s">
        <v>781</v>
      </c>
      <c r="C361" s="98" t="s">
        <v>1384</v>
      </c>
      <c r="D361" s="99" t="s">
        <v>8</v>
      </c>
      <c r="E361" s="99">
        <v>120</v>
      </c>
      <c r="F361" s="99">
        <v>0.3</v>
      </c>
      <c r="G361" s="100"/>
      <c r="H361" s="101"/>
      <c r="I361" s="123">
        <v>77.415499999999994</v>
      </c>
      <c r="J361" s="102">
        <f t="shared" si="18"/>
        <v>9289.86</v>
      </c>
      <c r="K361" s="101">
        <f>BDI!$G$17</f>
        <v>0.11260000000000001</v>
      </c>
      <c r="L361" s="101"/>
      <c r="M361" s="101"/>
      <c r="N361" s="104">
        <f t="shared" si="19"/>
        <v>86.13</v>
      </c>
      <c r="O361" s="103">
        <f t="shared" si="20"/>
        <v>3100.68</v>
      </c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</row>
    <row r="362" spans="1:167" s="78" customFormat="1" x14ac:dyDescent="0.2">
      <c r="A362" s="97" t="s">
        <v>2134</v>
      </c>
      <c r="B362" s="97" t="s">
        <v>782</v>
      </c>
      <c r="C362" s="98" t="s">
        <v>1385</v>
      </c>
      <c r="D362" s="99" t="s">
        <v>17</v>
      </c>
      <c r="E362" s="99">
        <v>240</v>
      </c>
      <c r="F362" s="99">
        <v>0.3</v>
      </c>
      <c r="G362" s="100"/>
      <c r="H362" s="101"/>
      <c r="I362" s="123">
        <v>35.463499999999996</v>
      </c>
      <c r="J362" s="102">
        <f t="shared" si="18"/>
        <v>8511.24</v>
      </c>
      <c r="K362" s="101">
        <f>BDI!$G$17</f>
        <v>0.11260000000000001</v>
      </c>
      <c r="L362" s="101"/>
      <c r="M362" s="101"/>
      <c r="N362" s="104">
        <f t="shared" si="19"/>
        <v>39.46</v>
      </c>
      <c r="O362" s="103">
        <f t="shared" si="20"/>
        <v>2841.12</v>
      </c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  <c r="FI362" s="77"/>
      <c r="FJ362" s="77"/>
      <c r="FK362" s="77"/>
    </row>
    <row r="363" spans="1:167" s="78" customFormat="1" x14ac:dyDescent="0.2">
      <c r="A363" s="97" t="s">
        <v>2135</v>
      </c>
      <c r="B363" s="97" t="s">
        <v>783</v>
      </c>
      <c r="C363" s="98" t="s">
        <v>1386</v>
      </c>
      <c r="D363" s="99" t="s">
        <v>17</v>
      </c>
      <c r="E363" s="99">
        <v>120</v>
      </c>
      <c r="F363" s="99">
        <v>0.3</v>
      </c>
      <c r="G363" s="100"/>
      <c r="H363" s="101"/>
      <c r="I363" s="123">
        <v>59.023499999999999</v>
      </c>
      <c r="J363" s="102">
        <f t="shared" si="18"/>
        <v>7082.82</v>
      </c>
      <c r="K363" s="101">
        <f>BDI!$G$17</f>
        <v>0.11260000000000001</v>
      </c>
      <c r="L363" s="101"/>
      <c r="M363" s="101"/>
      <c r="N363" s="104">
        <f t="shared" si="19"/>
        <v>65.67</v>
      </c>
      <c r="O363" s="103">
        <f t="shared" si="20"/>
        <v>2364.12</v>
      </c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</row>
    <row r="364" spans="1:167" s="78" customFormat="1" x14ac:dyDescent="0.2">
      <c r="A364" s="97" t="s">
        <v>2136</v>
      </c>
      <c r="B364" s="97" t="s">
        <v>784</v>
      </c>
      <c r="C364" s="98" t="s">
        <v>1387</v>
      </c>
      <c r="D364" s="99" t="s">
        <v>17</v>
      </c>
      <c r="E364" s="99">
        <v>120</v>
      </c>
      <c r="F364" s="99">
        <v>0.3</v>
      </c>
      <c r="G364" s="100"/>
      <c r="H364" s="101"/>
      <c r="I364" s="123">
        <v>18.040499999999998</v>
      </c>
      <c r="J364" s="102">
        <f t="shared" si="18"/>
        <v>2164.86</v>
      </c>
      <c r="K364" s="101">
        <f>BDI!$G$17</f>
        <v>0.11260000000000001</v>
      </c>
      <c r="L364" s="101"/>
      <c r="M364" s="101"/>
      <c r="N364" s="104">
        <f t="shared" si="19"/>
        <v>20.07</v>
      </c>
      <c r="O364" s="103">
        <f t="shared" si="20"/>
        <v>722.52</v>
      </c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</row>
    <row r="365" spans="1:167" s="78" customFormat="1" x14ac:dyDescent="0.2">
      <c r="A365" s="97" t="s">
        <v>2137</v>
      </c>
      <c r="B365" s="97" t="s">
        <v>785</v>
      </c>
      <c r="C365" s="98" t="s">
        <v>1388</v>
      </c>
      <c r="D365" s="99" t="s">
        <v>17</v>
      </c>
      <c r="E365" s="99">
        <v>120</v>
      </c>
      <c r="F365" s="99">
        <v>0.3</v>
      </c>
      <c r="G365" s="100"/>
      <c r="H365" s="101"/>
      <c r="I365" s="123">
        <v>19.874000000000002</v>
      </c>
      <c r="J365" s="102">
        <f t="shared" si="18"/>
        <v>2384.88</v>
      </c>
      <c r="K365" s="101">
        <f>BDI!$G$17</f>
        <v>0.11260000000000001</v>
      </c>
      <c r="L365" s="101"/>
      <c r="M365" s="101"/>
      <c r="N365" s="104">
        <f t="shared" si="19"/>
        <v>22.11</v>
      </c>
      <c r="O365" s="103">
        <f t="shared" si="20"/>
        <v>795.96</v>
      </c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</row>
    <row r="366" spans="1:167" s="78" customFormat="1" x14ac:dyDescent="0.2">
      <c r="A366" s="97" t="s">
        <v>2138</v>
      </c>
      <c r="B366" s="97" t="s">
        <v>786</v>
      </c>
      <c r="C366" s="98" t="s">
        <v>1389</v>
      </c>
      <c r="D366" s="99" t="s">
        <v>17</v>
      </c>
      <c r="E366" s="99">
        <v>60</v>
      </c>
      <c r="F366" s="99">
        <v>0.3</v>
      </c>
      <c r="G366" s="100"/>
      <c r="H366" s="101"/>
      <c r="I366" s="123">
        <v>16.482500000000002</v>
      </c>
      <c r="J366" s="102">
        <f t="shared" si="18"/>
        <v>988.95</v>
      </c>
      <c r="K366" s="101">
        <f>BDI!$G$17</f>
        <v>0.11260000000000001</v>
      </c>
      <c r="L366" s="101"/>
      <c r="M366" s="101"/>
      <c r="N366" s="104">
        <f t="shared" si="19"/>
        <v>18.34</v>
      </c>
      <c r="O366" s="103">
        <f t="shared" si="20"/>
        <v>330.12</v>
      </c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</row>
    <row r="367" spans="1:167" s="78" customFormat="1" x14ac:dyDescent="0.2">
      <c r="A367" s="97" t="s">
        <v>2139</v>
      </c>
      <c r="B367" s="97" t="s">
        <v>787</v>
      </c>
      <c r="C367" s="98" t="s">
        <v>1390</v>
      </c>
      <c r="D367" s="99" t="s">
        <v>17</v>
      </c>
      <c r="E367" s="99">
        <v>60</v>
      </c>
      <c r="F367" s="99">
        <v>0.3</v>
      </c>
      <c r="G367" s="100"/>
      <c r="H367" s="101"/>
      <c r="I367" s="123">
        <v>35.055</v>
      </c>
      <c r="J367" s="102">
        <f t="shared" si="18"/>
        <v>2103.3000000000002</v>
      </c>
      <c r="K367" s="101">
        <f>BDI!$G$17</f>
        <v>0.11260000000000001</v>
      </c>
      <c r="L367" s="101"/>
      <c r="M367" s="101"/>
      <c r="N367" s="104">
        <f t="shared" si="19"/>
        <v>39</v>
      </c>
      <c r="O367" s="103">
        <f t="shared" si="20"/>
        <v>702</v>
      </c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</row>
    <row r="368" spans="1:167" s="78" customFormat="1" x14ac:dyDescent="0.2">
      <c r="A368" s="97" t="s">
        <v>2140</v>
      </c>
      <c r="B368" s="97" t="s">
        <v>788</v>
      </c>
      <c r="C368" s="98" t="s">
        <v>1391</v>
      </c>
      <c r="D368" s="99" t="s">
        <v>17</v>
      </c>
      <c r="E368" s="99">
        <v>60</v>
      </c>
      <c r="F368" s="99">
        <v>0.3</v>
      </c>
      <c r="G368" s="100"/>
      <c r="H368" s="101"/>
      <c r="I368" s="123">
        <v>12.824999999999999</v>
      </c>
      <c r="J368" s="102">
        <f t="shared" si="18"/>
        <v>769.5</v>
      </c>
      <c r="K368" s="101">
        <f>BDI!$G$17</f>
        <v>0.11260000000000001</v>
      </c>
      <c r="L368" s="101"/>
      <c r="M368" s="101"/>
      <c r="N368" s="104">
        <f t="shared" si="19"/>
        <v>14.27</v>
      </c>
      <c r="O368" s="103">
        <f t="shared" si="20"/>
        <v>256.86</v>
      </c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</row>
    <row r="369" spans="1:167" s="78" customFormat="1" x14ac:dyDescent="0.2">
      <c r="A369" s="97" t="s">
        <v>2141</v>
      </c>
      <c r="B369" s="97" t="s">
        <v>789</v>
      </c>
      <c r="C369" s="98" t="s">
        <v>1392</v>
      </c>
      <c r="D369" s="99" t="s">
        <v>17</v>
      </c>
      <c r="E369" s="99">
        <v>20</v>
      </c>
      <c r="F369" s="99">
        <v>0.3</v>
      </c>
      <c r="G369" s="100"/>
      <c r="H369" s="101"/>
      <c r="I369" s="123">
        <v>25.2</v>
      </c>
      <c r="J369" s="102">
        <f t="shared" si="18"/>
        <v>504</v>
      </c>
      <c r="K369" s="101">
        <f>BDI!$G$17</f>
        <v>0.11260000000000001</v>
      </c>
      <c r="L369" s="101"/>
      <c r="M369" s="101"/>
      <c r="N369" s="104">
        <f t="shared" si="19"/>
        <v>28.04</v>
      </c>
      <c r="O369" s="103">
        <f t="shared" si="20"/>
        <v>168.24</v>
      </c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</row>
    <row r="370" spans="1:167" s="78" customFormat="1" x14ac:dyDescent="0.2">
      <c r="A370" s="97" t="s">
        <v>2142</v>
      </c>
      <c r="B370" s="97" t="s">
        <v>790</v>
      </c>
      <c r="C370" s="98" t="s">
        <v>1393</v>
      </c>
      <c r="D370" s="99" t="s">
        <v>17</v>
      </c>
      <c r="E370" s="99">
        <v>120</v>
      </c>
      <c r="F370" s="99">
        <v>0.3</v>
      </c>
      <c r="G370" s="100"/>
      <c r="H370" s="101"/>
      <c r="I370" s="123">
        <v>17.242499999999996</v>
      </c>
      <c r="J370" s="102">
        <f t="shared" si="18"/>
        <v>2069.1</v>
      </c>
      <c r="K370" s="101">
        <f>BDI!$G$17</f>
        <v>0.11260000000000001</v>
      </c>
      <c r="L370" s="101"/>
      <c r="M370" s="101"/>
      <c r="N370" s="104">
        <f t="shared" si="19"/>
        <v>19.18</v>
      </c>
      <c r="O370" s="103">
        <f t="shared" si="20"/>
        <v>690.48</v>
      </c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</row>
    <row r="371" spans="1:167" s="78" customFormat="1" x14ac:dyDescent="0.2">
      <c r="A371" s="97" t="s">
        <v>2143</v>
      </c>
      <c r="B371" s="97" t="s">
        <v>791</v>
      </c>
      <c r="C371" s="98" t="s">
        <v>1394</v>
      </c>
      <c r="D371" s="99" t="s">
        <v>17</v>
      </c>
      <c r="E371" s="99">
        <v>120</v>
      </c>
      <c r="F371" s="99">
        <v>0.3</v>
      </c>
      <c r="G371" s="100"/>
      <c r="H371" s="101"/>
      <c r="I371" s="123">
        <v>21.318000000000001</v>
      </c>
      <c r="J371" s="102">
        <f t="shared" si="18"/>
        <v>2558.16</v>
      </c>
      <c r="K371" s="101">
        <f>BDI!$G$17</f>
        <v>0.11260000000000001</v>
      </c>
      <c r="L371" s="101"/>
      <c r="M371" s="101"/>
      <c r="N371" s="104">
        <f t="shared" si="19"/>
        <v>23.72</v>
      </c>
      <c r="O371" s="103">
        <f t="shared" si="20"/>
        <v>853.92</v>
      </c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  <c r="FI371" s="77"/>
      <c r="FJ371" s="77"/>
      <c r="FK371" s="77"/>
    </row>
    <row r="372" spans="1:167" s="78" customFormat="1" x14ac:dyDescent="0.2">
      <c r="A372" s="97" t="s">
        <v>2144</v>
      </c>
      <c r="B372" s="97" t="s">
        <v>792</v>
      </c>
      <c r="C372" s="98" t="s">
        <v>1395</v>
      </c>
      <c r="D372" s="99" t="s">
        <v>17</v>
      </c>
      <c r="E372" s="99">
        <v>120</v>
      </c>
      <c r="F372" s="99">
        <v>0.3</v>
      </c>
      <c r="G372" s="100"/>
      <c r="H372" s="101"/>
      <c r="I372" s="123">
        <v>24.7285</v>
      </c>
      <c r="J372" s="102">
        <f t="shared" si="18"/>
        <v>2967.42</v>
      </c>
      <c r="K372" s="101">
        <f>BDI!$G$17</f>
        <v>0.11260000000000001</v>
      </c>
      <c r="L372" s="101"/>
      <c r="M372" s="101"/>
      <c r="N372" s="104">
        <f t="shared" si="19"/>
        <v>27.51</v>
      </c>
      <c r="O372" s="103">
        <f t="shared" si="20"/>
        <v>990.36</v>
      </c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</row>
    <row r="373" spans="1:167" s="78" customFormat="1" x14ac:dyDescent="0.2">
      <c r="A373" s="97" t="s">
        <v>2145</v>
      </c>
      <c r="B373" s="97" t="s">
        <v>793</v>
      </c>
      <c r="C373" s="98" t="s">
        <v>1396</v>
      </c>
      <c r="D373" s="99" t="s">
        <v>17</v>
      </c>
      <c r="E373" s="99">
        <v>120</v>
      </c>
      <c r="F373" s="99">
        <v>0.3</v>
      </c>
      <c r="G373" s="100"/>
      <c r="H373" s="101"/>
      <c r="I373" s="123">
        <v>16.872</v>
      </c>
      <c r="J373" s="102">
        <f t="shared" si="18"/>
        <v>2024.64</v>
      </c>
      <c r="K373" s="101">
        <f>BDI!$G$17</f>
        <v>0.11260000000000001</v>
      </c>
      <c r="L373" s="101"/>
      <c r="M373" s="101"/>
      <c r="N373" s="104">
        <f t="shared" si="19"/>
        <v>18.77</v>
      </c>
      <c r="O373" s="103">
        <f t="shared" si="20"/>
        <v>675.72</v>
      </c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</row>
    <row r="374" spans="1:167" s="78" customFormat="1" x14ac:dyDescent="0.2">
      <c r="A374" s="97" t="s">
        <v>2146</v>
      </c>
      <c r="B374" s="97" t="s">
        <v>794</v>
      </c>
      <c r="C374" s="98" t="s">
        <v>1397</v>
      </c>
      <c r="D374" s="99" t="s">
        <v>17</v>
      </c>
      <c r="E374" s="99">
        <v>120</v>
      </c>
      <c r="F374" s="99">
        <v>0.3</v>
      </c>
      <c r="G374" s="100"/>
      <c r="H374" s="101"/>
      <c r="I374" s="123">
        <v>21.327499999999997</v>
      </c>
      <c r="J374" s="102">
        <f t="shared" si="18"/>
        <v>2559.3000000000002</v>
      </c>
      <c r="K374" s="101">
        <f>BDI!$G$17</f>
        <v>0.11260000000000001</v>
      </c>
      <c r="L374" s="101"/>
      <c r="M374" s="101"/>
      <c r="N374" s="104">
        <f t="shared" si="19"/>
        <v>23.73</v>
      </c>
      <c r="O374" s="103">
        <f t="shared" si="20"/>
        <v>854.28</v>
      </c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</row>
    <row r="375" spans="1:167" s="78" customFormat="1" x14ac:dyDescent="0.2">
      <c r="A375" s="97" t="s">
        <v>2147</v>
      </c>
      <c r="B375" s="97" t="s">
        <v>795</v>
      </c>
      <c r="C375" s="98" t="s">
        <v>1398</v>
      </c>
      <c r="D375" s="99" t="s">
        <v>17</v>
      </c>
      <c r="E375" s="99">
        <v>120</v>
      </c>
      <c r="F375" s="99">
        <v>0.3</v>
      </c>
      <c r="G375" s="100"/>
      <c r="H375" s="101"/>
      <c r="I375" s="123">
        <v>24.7285</v>
      </c>
      <c r="J375" s="102">
        <f t="shared" si="18"/>
        <v>2967.42</v>
      </c>
      <c r="K375" s="101">
        <f>BDI!$G$17</f>
        <v>0.11260000000000001</v>
      </c>
      <c r="L375" s="101"/>
      <c r="M375" s="101"/>
      <c r="N375" s="104">
        <f t="shared" si="19"/>
        <v>27.51</v>
      </c>
      <c r="O375" s="103">
        <f t="shared" si="20"/>
        <v>990.36</v>
      </c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</row>
    <row r="376" spans="1:167" s="78" customFormat="1" x14ac:dyDescent="0.2">
      <c r="A376" s="97" t="s">
        <v>2148</v>
      </c>
      <c r="B376" s="97" t="s">
        <v>796</v>
      </c>
      <c r="C376" s="98" t="s">
        <v>1399</v>
      </c>
      <c r="D376" s="99" t="s">
        <v>8</v>
      </c>
      <c r="E376" s="99">
        <v>90</v>
      </c>
      <c r="F376" s="99">
        <v>0.3</v>
      </c>
      <c r="G376" s="100"/>
      <c r="H376" s="101"/>
      <c r="I376" s="123">
        <v>84.369500000000002</v>
      </c>
      <c r="J376" s="102">
        <f t="shared" si="18"/>
        <v>7593.26</v>
      </c>
      <c r="K376" s="101">
        <f>BDI!$G$17</f>
        <v>0.11260000000000001</v>
      </c>
      <c r="L376" s="101"/>
      <c r="M376" s="101"/>
      <c r="N376" s="104">
        <f t="shared" si="19"/>
        <v>93.87</v>
      </c>
      <c r="O376" s="103">
        <f t="shared" si="20"/>
        <v>2534.4899999999998</v>
      </c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</row>
    <row r="377" spans="1:167" s="78" customFormat="1" x14ac:dyDescent="0.2">
      <c r="A377" s="97" t="s">
        <v>2149</v>
      </c>
      <c r="B377" s="97" t="s">
        <v>797</v>
      </c>
      <c r="C377" s="98" t="s">
        <v>1400</v>
      </c>
      <c r="D377" s="99" t="s">
        <v>17</v>
      </c>
      <c r="E377" s="99">
        <v>180</v>
      </c>
      <c r="F377" s="99">
        <v>0.3</v>
      </c>
      <c r="G377" s="100"/>
      <c r="H377" s="101"/>
      <c r="I377" s="123">
        <v>43.025499999999994</v>
      </c>
      <c r="J377" s="102">
        <f t="shared" si="18"/>
        <v>7744.59</v>
      </c>
      <c r="K377" s="101">
        <f>BDI!$G$17</f>
        <v>0.11260000000000001</v>
      </c>
      <c r="L377" s="101"/>
      <c r="M377" s="101"/>
      <c r="N377" s="104">
        <f t="shared" si="19"/>
        <v>47.87</v>
      </c>
      <c r="O377" s="103">
        <f t="shared" si="20"/>
        <v>2584.98</v>
      </c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</row>
    <row r="378" spans="1:167" s="78" customFormat="1" x14ac:dyDescent="0.2">
      <c r="A378" s="97" t="s">
        <v>2150</v>
      </c>
      <c r="B378" s="97" t="s">
        <v>798</v>
      </c>
      <c r="C378" s="98" t="s">
        <v>1401</v>
      </c>
      <c r="D378" s="99" t="s">
        <v>17</v>
      </c>
      <c r="E378" s="99">
        <v>90</v>
      </c>
      <c r="F378" s="99">
        <v>0.3</v>
      </c>
      <c r="G378" s="100"/>
      <c r="H378" s="101"/>
      <c r="I378" s="123">
        <v>73.453999999999994</v>
      </c>
      <c r="J378" s="102">
        <f t="shared" si="18"/>
        <v>6610.86</v>
      </c>
      <c r="K378" s="101">
        <f>BDI!$G$17</f>
        <v>0.11260000000000001</v>
      </c>
      <c r="L378" s="101"/>
      <c r="M378" s="101"/>
      <c r="N378" s="104">
        <f t="shared" si="19"/>
        <v>81.72</v>
      </c>
      <c r="O378" s="103">
        <f t="shared" si="20"/>
        <v>2206.44</v>
      </c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</row>
    <row r="379" spans="1:167" s="78" customFormat="1" x14ac:dyDescent="0.2">
      <c r="A379" s="97" t="s">
        <v>2151</v>
      </c>
      <c r="B379" s="97" t="s">
        <v>799</v>
      </c>
      <c r="C379" s="98" t="s">
        <v>1402</v>
      </c>
      <c r="D379" s="99" t="s">
        <v>17</v>
      </c>
      <c r="E379" s="99">
        <v>90</v>
      </c>
      <c r="F379" s="99">
        <v>0.3</v>
      </c>
      <c r="G379" s="100"/>
      <c r="H379" s="101"/>
      <c r="I379" s="123">
        <v>23.968499999999999</v>
      </c>
      <c r="J379" s="102">
        <f t="shared" si="18"/>
        <v>2157.17</v>
      </c>
      <c r="K379" s="101">
        <f>BDI!$G$17</f>
        <v>0.11260000000000001</v>
      </c>
      <c r="L379" s="101"/>
      <c r="M379" s="101"/>
      <c r="N379" s="104">
        <f t="shared" si="19"/>
        <v>26.67</v>
      </c>
      <c r="O379" s="103">
        <f t="shared" si="20"/>
        <v>720.09</v>
      </c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</row>
    <row r="380" spans="1:167" s="78" customFormat="1" x14ac:dyDescent="0.2">
      <c r="A380" s="97" t="s">
        <v>2152</v>
      </c>
      <c r="B380" s="97" t="s">
        <v>800</v>
      </c>
      <c r="C380" s="98" t="s">
        <v>1403</v>
      </c>
      <c r="D380" s="99" t="s">
        <v>17</v>
      </c>
      <c r="E380" s="99">
        <v>90</v>
      </c>
      <c r="F380" s="99">
        <v>0.3</v>
      </c>
      <c r="G380" s="100"/>
      <c r="H380" s="101"/>
      <c r="I380" s="123">
        <v>24.32</v>
      </c>
      <c r="J380" s="102">
        <f t="shared" si="18"/>
        <v>2188.8000000000002</v>
      </c>
      <c r="K380" s="101">
        <f>BDI!$G$17</f>
        <v>0.11260000000000001</v>
      </c>
      <c r="L380" s="101"/>
      <c r="M380" s="101"/>
      <c r="N380" s="104">
        <f t="shared" si="19"/>
        <v>27.06</v>
      </c>
      <c r="O380" s="103">
        <f t="shared" si="20"/>
        <v>730.62</v>
      </c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  <c r="FI380" s="77"/>
      <c r="FJ380" s="77"/>
      <c r="FK380" s="77"/>
    </row>
    <row r="381" spans="1:167" s="78" customFormat="1" x14ac:dyDescent="0.2">
      <c r="A381" s="97" t="s">
        <v>2153</v>
      </c>
      <c r="B381" s="97" t="s">
        <v>801</v>
      </c>
      <c r="C381" s="98" t="s">
        <v>1404</v>
      </c>
      <c r="D381" s="99" t="s">
        <v>17</v>
      </c>
      <c r="E381" s="99">
        <v>45</v>
      </c>
      <c r="F381" s="99">
        <v>0.3</v>
      </c>
      <c r="G381" s="100"/>
      <c r="H381" s="101"/>
      <c r="I381" s="123">
        <v>20.349</v>
      </c>
      <c r="J381" s="102">
        <f t="shared" si="18"/>
        <v>915.71</v>
      </c>
      <c r="K381" s="101">
        <f>BDI!$G$17</f>
        <v>0.11260000000000001</v>
      </c>
      <c r="L381" s="101"/>
      <c r="M381" s="101"/>
      <c r="N381" s="104">
        <f t="shared" si="19"/>
        <v>22.64</v>
      </c>
      <c r="O381" s="103">
        <f t="shared" si="20"/>
        <v>305.64</v>
      </c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</row>
    <row r="382" spans="1:167" s="78" customFormat="1" x14ac:dyDescent="0.2">
      <c r="A382" s="97" t="s">
        <v>2154</v>
      </c>
      <c r="B382" s="97" t="s">
        <v>802</v>
      </c>
      <c r="C382" s="98" t="s">
        <v>1405</v>
      </c>
      <c r="D382" s="99" t="s">
        <v>17</v>
      </c>
      <c r="E382" s="99">
        <v>45</v>
      </c>
      <c r="F382" s="99">
        <v>0.3</v>
      </c>
      <c r="G382" s="100"/>
      <c r="H382" s="101"/>
      <c r="I382" s="123">
        <v>44.412500000000001</v>
      </c>
      <c r="J382" s="102">
        <f t="shared" si="18"/>
        <v>1998.56</v>
      </c>
      <c r="K382" s="101">
        <f>BDI!$G$17</f>
        <v>0.11260000000000001</v>
      </c>
      <c r="L382" s="101"/>
      <c r="M382" s="101"/>
      <c r="N382" s="104">
        <f t="shared" si="19"/>
        <v>49.41</v>
      </c>
      <c r="O382" s="103">
        <f t="shared" si="20"/>
        <v>667.04</v>
      </c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</row>
    <row r="383" spans="1:167" s="78" customFormat="1" x14ac:dyDescent="0.2">
      <c r="A383" s="97" t="s">
        <v>2155</v>
      </c>
      <c r="B383" s="97" t="s">
        <v>803</v>
      </c>
      <c r="C383" s="98" t="s">
        <v>1406</v>
      </c>
      <c r="D383" s="99" t="s">
        <v>17</v>
      </c>
      <c r="E383" s="99">
        <v>45</v>
      </c>
      <c r="F383" s="99">
        <v>0.3</v>
      </c>
      <c r="G383" s="100"/>
      <c r="H383" s="101"/>
      <c r="I383" s="123">
        <v>14.952999999999999</v>
      </c>
      <c r="J383" s="102">
        <f t="shared" si="18"/>
        <v>672.89</v>
      </c>
      <c r="K383" s="101">
        <f>BDI!$G$17</f>
        <v>0.11260000000000001</v>
      </c>
      <c r="L383" s="101"/>
      <c r="M383" s="101"/>
      <c r="N383" s="104">
        <f t="shared" si="19"/>
        <v>16.64</v>
      </c>
      <c r="O383" s="103">
        <f t="shared" si="20"/>
        <v>224.64</v>
      </c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</row>
    <row r="384" spans="1:167" s="78" customFormat="1" x14ac:dyDescent="0.2">
      <c r="A384" s="97" t="s">
        <v>2156</v>
      </c>
      <c r="B384" s="97" t="s">
        <v>804</v>
      </c>
      <c r="C384" s="98" t="s">
        <v>1407</v>
      </c>
      <c r="D384" s="99" t="s">
        <v>17</v>
      </c>
      <c r="E384" s="99">
        <v>15</v>
      </c>
      <c r="F384" s="99">
        <v>0.3</v>
      </c>
      <c r="G384" s="100"/>
      <c r="H384" s="101"/>
      <c r="I384" s="123">
        <v>30.8</v>
      </c>
      <c r="J384" s="102">
        <f t="shared" si="18"/>
        <v>462</v>
      </c>
      <c r="K384" s="101">
        <f>BDI!$G$17</f>
        <v>0.11260000000000001</v>
      </c>
      <c r="L384" s="101"/>
      <c r="M384" s="101"/>
      <c r="N384" s="104">
        <f t="shared" si="19"/>
        <v>34.270000000000003</v>
      </c>
      <c r="O384" s="103">
        <f t="shared" si="20"/>
        <v>154.22</v>
      </c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</row>
    <row r="385" spans="1:167" s="78" customFormat="1" x14ac:dyDescent="0.2">
      <c r="A385" s="97" t="s">
        <v>2157</v>
      </c>
      <c r="B385" s="97" t="s">
        <v>805</v>
      </c>
      <c r="C385" s="98" t="s">
        <v>1408</v>
      </c>
      <c r="D385" s="99" t="s">
        <v>17</v>
      </c>
      <c r="E385" s="99">
        <v>45</v>
      </c>
      <c r="F385" s="99">
        <v>0.3</v>
      </c>
      <c r="G385" s="100"/>
      <c r="H385" s="101"/>
      <c r="I385" s="123">
        <v>21.954499999999999</v>
      </c>
      <c r="J385" s="102">
        <f t="shared" si="18"/>
        <v>987.95</v>
      </c>
      <c r="K385" s="101">
        <f>BDI!$G$17</f>
        <v>0.11260000000000001</v>
      </c>
      <c r="L385" s="101"/>
      <c r="M385" s="101"/>
      <c r="N385" s="104">
        <f t="shared" si="19"/>
        <v>24.43</v>
      </c>
      <c r="O385" s="103">
        <f t="shared" si="20"/>
        <v>329.81</v>
      </c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</row>
    <row r="386" spans="1:167" s="78" customFormat="1" x14ac:dyDescent="0.2">
      <c r="A386" s="97" t="s">
        <v>2158</v>
      </c>
      <c r="B386" s="97" t="s">
        <v>806</v>
      </c>
      <c r="C386" s="98" t="s">
        <v>1409</v>
      </c>
      <c r="D386" s="99" t="s">
        <v>17</v>
      </c>
      <c r="E386" s="99">
        <v>45</v>
      </c>
      <c r="F386" s="99">
        <v>0.3</v>
      </c>
      <c r="G386" s="100"/>
      <c r="H386" s="101"/>
      <c r="I386" s="123">
        <v>25.84</v>
      </c>
      <c r="J386" s="102">
        <f t="shared" si="18"/>
        <v>1162.8</v>
      </c>
      <c r="K386" s="101">
        <f>BDI!$G$17</f>
        <v>0.11260000000000001</v>
      </c>
      <c r="L386" s="101"/>
      <c r="M386" s="101"/>
      <c r="N386" s="104">
        <f t="shared" si="19"/>
        <v>28.75</v>
      </c>
      <c r="O386" s="103">
        <f t="shared" si="20"/>
        <v>388.13</v>
      </c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</row>
    <row r="387" spans="1:167" s="78" customFormat="1" x14ac:dyDescent="0.2">
      <c r="A387" s="97" t="s">
        <v>2159</v>
      </c>
      <c r="B387" s="97" t="s">
        <v>807</v>
      </c>
      <c r="C387" s="98" t="s">
        <v>1410</v>
      </c>
      <c r="D387" s="99" t="s">
        <v>17</v>
      </c>
      <c r="E387" s="99">
        <v>45</v>
      </c>
      <c r="F387" s="99">
        <v>0.3</v>
      </c>
      <c r="G387" s="100"/>
      <c r="H387" s="101"/>
      <c r="I387" s="123">
        <v>31.654</v>
      </c>
      <c r="J387" s="102">
        <f t="shared" si="18"/>
        <v>1424.43</v>
      </c>
      <c r="K387" s="101">
        <f>BDI!$G$17</f>
        <v>0.11260000000000001</v>
      </c>
      <c r="L387" s="101"/>
      <c r="M387" s="101"/>
      <c r="N387" s="104">
        <f t="shared" si="19"/>
        <v>35.22</v>
      </c>
      <c r="O387" s="103">
        <f t="shared" si="20"/>
        <v>475.47</v>
      </c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</row>
    <row r="388" spans="1:167" s="78" customFormat="1" x14ac:dyDescent="0.2">
      <c r="A388" s="97" t="s">
        <v>2160</v>
      </c>
      <c r="B388" s="97" t="s">
        <v>808</v>
      </c>
      <c r="C388" s="98" t="s">
        <v>1411</v>
      </c>
      <c r="D388" s="99" t="s">
        <v>8</v>
      </c>
      <c r="E388" s="99">
        <v>90</v>
      </c>
      <c r="F388" s="99">
        <v>0.3</v>
      </c>
      <c r="G388" s="100"/>
      <c r="H388" s="101"/>
      <c r="I388" s="123">
        <v>103.53100000000001</v>
      </c>
      <c r="J388" s="102">
        <f t="shared" si="18"/>
        <v>9317.7900000000009</v>
      </c>
      <c r="K388" s="101">
        <f>BDI!$G$17</f>
        <v>0.11260000000000001</v>
      </c>
      <c r="L388" s="101"/>
      <c r="M388" s="101"/>
      <c r="N388" s="104">
        <f t="shared" si="19"/>
        <v>115.19</v>
      </c>
      <c r="O388" s="103">
        <f t="shared" si="20"/>
        <v>3110.13</v>
      </c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</row>
    <row r="389" spans="1:167" s="78" customFormat="1" x14ac:dyDescent="0.2">
      <c r="A389" s="97" t="s">
        <v>2161</v>
      </c>
      <c r="B389" s="97" t="s">
        <v>809</v>
      </c>
      <c r="C389" s="98" t="s">
        <v>1412</v>
      </c>
      <c r="D389" s="99" t="s">
        <v>17</v>
      </c>
      <c r="E389" s="99">
        <v>180</v>
      </c>
      <c r="F389" s="99">
        <v>0.3</v>
      </c>
      <c r="G389" s="100"/>
      <c r="H389" s="101"/>
      <c r="I389" s="123">
        <v>52.914999999999999</v>
      </c>
      <c r="J389" s="102">
        <f t="shared" si="18"/>
        <v>9524.7000000000007</v>
      </c>
      <c r="K389" s="101">
        <f>BDI!$G$17</f>
        <v>0.11260000000000001</v>
      </c>
      <c r="L389" s="101"/>
      <c r="M389" s="101"/>
      <c r="N389" s="104">
        <f t="shared" si="19"/>
        <v>58.87</v>
      </c>
      <c r="O389" s="103">
        <f t="shared" si="20"/>
        <v>3178.98</v>
      </c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  <c r="FI389" s="77"/>
      <c r="FJ389" s="77"/>
      <c r="FK389" s="77"/>
    </row>
    <row r="390" spans="1:167" s="78" customFormat="1" x14ac:dyDescent="0.2">
      <c r="A390" s="97" t="s">
        <v>2162</v>
      </c>
      <c r="B390" s="97" t="s">
        <v>810</v>
      </c>
      <c r="C390" s="98" t="s">
        <v>1413</v>
      </c>
      <c r="D390" s="99" t="s">
        <v>17</v>
      </c>
      <c r="E390" s="99">
        <v>90</v>
      </c>
      <c r="F390" s="99">
        <v>0.3</v>
      </c>
      <c r="G390" s="100"/>
      <c r="H390" s="101"/>
      <c r="I390" s="123">
        <v>108.015</v>
      </c>
      <c r="J390" s="102">
        <f t="shared" si="18"/>
        <v>9721.35</v>
      </c>
      <c r="K390" s="101">
        <f>BDI!$G$17</f>
        <v>0.11260000000000001</v>
      </c>
      <c r="L390" s="101"/>
      <c r="M390" s="101"/>
      <c r="N390" s="104">
        <f t="shared" si="19"/>
        <v>120.18</v>
      </c>
      <c r="O390" s="103">
        <f t="shared" si="20"/>
        <v>3244.86</v>
      </c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</row>
    <row r="391" spans="1:167" s="78" customFormat="1" x14ac:dyDescent="0.2">
      <c r="A391" s="97" t="s">
        <v>2163</v>
      </c>
      <c r="B391" s="97" t="s">
        <v>811</v>
      </c>
      <c r="C391" s="98" t="s">
        <v>1414</v>
      </c>
      <c r="D391" s="99" t="s">
        <v>17</v>
      </c>
      <c r="E391" s="99">
        <v>90</v>
      </c>
      <c r="F391" s="99">
        <v>0.3</v>
      </c>
      <c r="G391" s="100"/>
      <c r="H391" s="101"/>
      <c r="I391" s="123">
        <v>37.277999999999999</v>
      </c>
      <c r="J391" s="102">
        <f t="shared" si="18"/>
        <v>3355.02</v>
      </c>
      <c r="K391" s="101">
        <f>BDI!$G$17</f>
        <v>0.11260000000000001</v>
      </c>
      <c r="L391" s="101"/>
      <c r="M391" s="101"/>
      <c r="N391" s="104">
        <f t="shared" si="19"/>
        <v>41.48</v>
      </c>
      <c r="O391" s="103">
        <f t="shared" si="20"/>
        <v>1119.96</v>
      </c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</row>
    <row r="392" spans="1:167" s="78" customFormat="1" x14ac:dyDescent="0.2">
      <c r="A392" s="97" t="s">
        <v>2164</v>
      </c>
      <c r="B392" s="97" t="s">
        <v>812</v>
      </c>
      <c r="C392" s="98" t="s">
        <v>1415</v>
      </c>
      <c r="D392" s="99" t="s">
        <v>17</v>
      </c>
      <c r="E392" s="99">
        <v>90</v>
      </c>
      <c r="F392" s="99">
        <v>0.3</v>
      </c>
      <c r="G392" s="100"/>
      <c r="H392" s="101"/>
      <c r="I392" s="123">
        <v>37.249499999999998</v>
      </c>
      <c r="J392" s="102">
        <f t="shared" si="18"/>
        <v>3352.46</v>
      </c>
      <c r="K392" s="101">
        <f>BDI!$G$17</f>
        <v>0.11260000000000001</v>
      </c>
      <c r="L392" s="101"/>
      <c r="M392" s="101"/>
      <c r="N392" s="104">
        <f t="shared" si="19"/>
        <v>41.44</v>
      </c>
      <c r="O392" s="103">
        <f t="shared" si="20"/>
        <v>1118.8800000000001</v>
      </c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</row>
    <row r="393" spans="1:167" s="78" customFormat="1" x14ac:dyDescent="0.2">
      <c r="A393" s="97" t="s">
        <v>2165</v>
      </c>
      <c r="B393" s="97" t="s">
        <v>813</v>
      </c>
      <c r="C393" s="98" t="s">
        <v>1416</v>
      </c>
      <c r="D393" s="99" t="s">
        <v>17</v>
      </c>
      <c r="E393" s="99">
        <v>45</v>
      </c>
      <c r="F393" s="99">
        <v>0.3</v>
      </c>
      <c r="G393" s="100"/>
      <c r="H393" s="101"/>
      <c r="I393" s="123">
        <v>29.393000000000001</v>
      </c>
      <c r="J393" s="102">
        <f t="shared" si="18"/>
        <v>1322.69</v>
      </c>
      <c r="K393" s="101">
        <f>BDI!$G$17</f>
        <v>0.11260000000000001</v>
      </c>
      <c r="L393" s="101"/>
      <c r="M393" s="101"/>
      <c r="N393" s="104">
        <f t="shared" si="19"/>
        <v>32.700000000000003</v>
      </c>
      <c r="O393" s="103">
        <f t="shared" si="20"/>
        <v>441.45</v>
      </c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</row>
    <row r="394" spans="1:167" s="78" customFormat="1" x14ac:dyDescent="0.2">
      <c r="A394" s="97" t="s">
        <v>2166</v>
      </c>
      <c r="B394" s="97" t="s">
        <v>814</v>
      </c>
      <c r="C394" s="98" t="s">
        <v>1417</v>
      </c>
      <c r="D394" s="99" t="s">
        <v>17</v>
      </c>
      <c r="E394" s="99">
        <v>45</v>
      </c>
      <c r="F394" s="99">
        <v>0.3</v>
      </c>
      <c r="G394" s="100"/>
      <c r="H394" s="101"/>
      <c r="I394" s="123">
        <v>70.356999999999999</v>
      </c>
      <c r="J394" s="102">
        <f t="shared" si="18"/>
        <v>3166.07</v>
      </c>
      <c r="K394" s="101">
        <f>BDI!$G$17</f>
        <v>0.11260000000000001</v>
      </c>
      <c r="L394" s="101"/>
      <c r="M394" s="101"/>
      <c r="N394" s="104">
        <f t="shared" si="19"/>
        <v>78.28</v>
      </c>
      <c r="O394" s="103">
        <f t="shared" si="20"/>
        <v>1056.78</v>
      </c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</row>
    <row r="395" spans="1:167" s="78" customFormat="1" x14ac:dyDescent="0.2">
      <c r="A395" s="97" t="s">
        <v>2167</v>
      </c>
      <c r="B395" s="97" t="s">
        <v>815</v>
      </c>
      <c r="C395" s="98" t="s">
        <v>1418</v>
      </c>
      <c r="D395" s="99" t="s">
        <v>17</v>
      </c>
      <c r="E395" s="99">
        <v>45</v>
      </c>
      <c r="F395" s="99">
        <v>0.3</v>
      </c>
      <c r="G395" s="100"/>
      <c r="H395" s="101"/>
      <c r="I395" s="123">
        <v>22.106499999999997</v>
      </c>
      <c r="J395" s="102">
        <f t="shared" si="18"/>
        <v>994.79</v>
      </c>
      <c r="K395" s="101">
        <f>BDI!$G$17</f>
        <v>0.11260000000000001</v>
      </c>
      <c r="L395" s="101"/>
      <c r="M395" s="101"/>
      <c r="N395" s="104">
        <f t="shared" si="19"/>
        <v>24.6</v>
      </c>
      <c r="O395" s="103">
        <f t="shared" si="20"/>
        <v>332.1</v>
      </c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</row>
    <row r="396" spans="1:167" s="78" customFormat="1" x14ac:dyDescent="0.2">
      <c r="A396" s="97" t="s">
        <v>2168</v>
      </c>
      <c r="B396" s="97" t="s">
        <v>816</v>
      </c>
      <c r="C396" s="98" t="s">
        <v>1419</v>
      </c>
      <c r="D396" s="99" t="s">
        <v>8</v>
      </c>
      <c r="E396" s="99">
        <v>90</v>
      </c>
      <c r="F396" s="99">
        <v>0.3</v>
      </c>
      <c r="G396" s="100"/>
      <c r="H396" s="101"/>
      <c r="I396" s="123">
        <v>167.74149999999997</v>
      </c>
      <c r="J396" s="102">
        <f t="shared" si="18"/>
        <v>15096.74</v>
      </c>
      <c r="K396" s="101">
        <f>BDI!$G$17</f>
        <v>0.11260000000000001</v>
      </c>
      <c r="L396" s="101"/>
      <c r="M396" s="101"/>
      <c r="N396" s="104">
        <f t="shared" si="19"/>
        <v>186.63</v>
      </c>
      <c r="O396" s="103">
        <f t="shared" si="20"/>
        <v>5039.01</v>
      </c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</row>
    <row r="397" spans="1:167" s="78" customFormat="1" x14ac:dyDescent="0.2">
      <c r="A397" s="97" t="s">
        <v>2169</v>
      </c>
      <c r="B397" s="97" t="s">
        <v>817</v>
      </c>
      <c r="C397" s="98" t="s">
        <v>1420</v>
      </c>
      <c r="D397" s="99" t="s">
        <v>17</v>
      </c>
      <c r="E397" s="99">
        <v>180</v>
      </c>
      <c r="F397" s="99">
        <v>0.3</v>
      </c>
      <c r="G397" s="100"/>
      <c r="H397" s="101"/>
      <c r="I397" s="123">
        <v>125.58999999999999</v>
      </c>
      <c r="J397" s="102">
        <f t="shared" si="18"/>
        <v>22606.2</v>
      </c>
      <c r="K397" s="101">
        <f>BDI!$G$17</f>
        <v>0.11260000000000001</v>
      </c>
      <c r="L397" s="101"/>
      <c r="M397" s="101"/>
      <c r="N397" s="104">
        <f t="shared" si="19"/>
        <v>139.72999999999999</v>
      </c>
      <c r="O397" s="103">
        <f t="shared" si="20"/>
        <v>7545.42</v>
      </c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</row>
    <row r="398" spans="1:167" s="78" customFormat="1" x14ac:dyDescent="0.2">
      <c r="A398" s="97" t="s">
        <v>2170</v>
      </c>
      <c r="B398" s="97" t="s">
        <v>818</v>
      </c>
      <c r="C398" s="98" t="s">
        <v>1421</v>
      </c>
      <c r="D398" s="99" t="s">
        <v>17</v>
      </c>
      <c r="E398" s="99">
        <v>90</v>
      </c>
      <c r="F398" s="99">
        <v>0.3</v>
      </c>
      <c r="G398" s="100"/>
      <c r="H398" s="101"/>
      <c r="I398" s="123">
        <v>178.714</v>
      </c>
      <c r="J398" s="102">
        <f t="shared" si="18"/>
        <v>16084.26</v>
      </c>
      <c r="K398" s="101">
        <f>BDI!$G$17</f>
        <v>0.11260000000000001</v>
      </c>
      <c r="L398" s="101"/>
      <c r="M398" s="101"/>
      <c r="N398" s="104">
        <f t="shared" si="19"/>
        <v>198.84</v>
      </c>
      <c r="O398" s="103">
        <f t="shared" si="20"/>
        <v>5368.68</v>
      </c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  <c r="FI398" s="77"/>
      <c r="FJ398" s="77"/>
      <c r="FK398" s="77"/>
    </row>
    <row r="399" spans="1:167" s="78" customFormat="1" x14ac:dyDescent="0.2">
      <c r="A399" s="97" t="s">
        <v>2171</v>
      </c>
      <c r="B399" s="97" t="s">
        <v>819</v>
      </c>
      <c r="C399" s="98" t="s">
        <v>1422</v>
      </c>
      <c r="D399" s="99" t="s">
        <v>17</v>
      </c>
      <c r="E399" s="99">
        <v>90</v>
      </c>
      <c r="F399" s="99">
        <v>0.3</v>
      </c>
      <c r="G399" s="100"/>
      <c r="H399" s="101"/>
      <c r="I399" s="123">
        <v>57.057000000000002</v>
      </c>
      <c r="J399" s="102">
        <f t="shared" si="18"/>
        <v>5135.13</v>
      </c>
      <c r="K399" s="101">
        <f>BDI!$G$17</f>
        <v>0.11260000000000001</v>
      </c>
      <c r="L399" s="101"/>
      <c r="M399" s="101"/>
      <c r="N399" s="104">
        <f t="shared" si="19"/>
        <v>63.48</v>
      </c>
      <c r="O399" s="103">
        <f t="shared" si="20"/>
        <v>1713.96</v>
      </c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</row>
    <row r="400" spans="1:167" s="78" customFormat="1" x14ac:dyDescent="0.2">
      <c r="A400" s="97" t="s">
        <v>2172</v>
      </c>
      <c r="B400" s="97" t="s">
        <v>820</v>
      </c>
      <c r="C400" s="98" t="s">
        <v>1423</v>
      </c>
      <c r="D400" s="99" t="s">
        <v>17</v>
      </c>
      <c r="E400" s="99">
        <v>90</v>
      </c>
      <c r="F400" s="99">
        <v>0.3</v>
      </c>
      <c r="G400" s="100"/>
      <c r="H400" s="101"/>
      <c r="I400" s="123">
        <v>67.953499999999991</v>
      </c>
      <c r="J400" s="102">
        <f t="shared" si="18"/>
        <v>6115.82</v>
      </c>
      <c r="K400" s="101">
        <f>BDI!$G$17</f>
        <v>0.11260000000000001</v>
      </c>
      <c r="L400" s="101"/>
      <c r="M400" s="101"/>
      <c r="N400" s="104">
        <f t="shared" si="19"/>
        <v>75.61</v>
      </c>
      <c r="O400" s="103">
        <f t="shared" si="20"/>
        <v>2041.47</v>
      </c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</row>
    <row r="401" spans="1:167" s="78" customFormat="1" x14ac:dyDescent="0.2">
      <c r="A401" s="97" t="s">
        <v>2173</v>
      </c>
      <c r="B401" s="97" t="s">
        <v>821</v>
      </c>
      <c r="C401" s="98" t="s">
        <v>1424</v>
      </c>
      <c r="D401" s="99" t="s">
        <v>17</v>
      </c>
      <c r="E401" s="99">
        <v>45</v>
      </c>
      <c r="F401" s="99">
        <v>0.3</v>
      </c>
      <c r="G401" s="100"/>
      <c r="H401" s="101"/>
      <c r="I401" s="123">
        <v>53.01</v>
      </c>
      <c r="J401" s="102">
        <f t="shared" si="18"/>
        <v>2385.4499999999998</v>
      </c>
      <c r="K401" s="101">
        <f>BDI!$G$17</f>
        <v>0.11260000000000001</v>
      </c>
      <c r="L401" s="101"/>
      <c r="M401" s="101"/>
      <c r="N401" s="104">
        <f t="shared" si="19"/>
        <v>58.98</v>
      </c>
      <c r="O401" s="103">
        <f t="shared" si="20"/>
        <v>796.23</v>
      </c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</row>
    <row r="402" spans="1:167" s="78" customFormat="1" x14ac:dyDescent="0.2">
      <c r="A402" s="97" t="s">
        <v>2174</v>
      </c>
      <c r="B402" s="97" t="s">
        <v>822</v>
      </c>
      <c r="C402" s="98" t="s">
        <v>1425</v>
      </c>
      <c r="D402" s="99" t="s">
        <v>17</v>
      </c>
      <c r="E402" s="99">
        <v>45</v>
      </c>
      <c r="F402" s="99">
        <v>0.3</v>
      </c>
      <c r="G402" s="100"/>
      <c r="H402" s="101"/>
      <c r="I402" s="123">
        <v>133.589</v>
      </c>
      <c r="J402" s="102">
        <f t="shared" si="18"/>
        <v>6011.51</v>
      </c>
      <c r="K402" s="101">
        <f>BDI!$G$17</f>
        <v>0.11260000000000001</v>
      </c>
      <c r="L402" s="101"/>
      <c r="M402" s="101"/>
      <c r="N402" s="104">
        <f t="shared" si="19"/>
        <v>148.63</v>
      </c>
      <c r="O402" s="103">
        <f t="shared" si="20"/>
        <v>2006.51</v>
      </c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</row>
    <row r="403" spans="1:167" s="78" customFormat="1" x14ac:dyDescent="0.2">
      <c r="A403" s="97" t="s">
        <v>2175</v>
      </c>
      <c r="B403" s="97" t="s">
        <v>823</v>
      </c>
      <c r="C403" s="98" t="s">
        <v>1426</v>
      </c>
      <c r="D403" s="99" t="s">
        <v>17</v>
      </c>
      <c r="E403" s="99">
        <v>45</v>
      </c>
      <c r="F403" s="99">
        <v>0.3</v>
      </c>
      <c r="G403" s="100"/>
      <c r="H403" s="101"/>
      <c r="I403" s="123">
        <v>44.212999999999994</v>
      </c>
      <c r="J403" s="102">
        <f t="shared" si="18"/>
        <v>1989.59</v>
      </c>
      <c r="K403" s="101">
        <f>BDI!$G$17</f>
        <v>0.11260000000000001</v>
      </c>
      <c r="L403" s="101"/>
      <c r="M403" s="101"/>
      <c r="N403" s="104">
        <f t="shared" si="19"/>
        <v>49.19</v>
      </c>
      <c r="O403" s="103">
        <f t="shared" si="20"/>
        <v>664.07</v>
      </c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</row>
    <row r="404" spans="1:167" s="78" customFormat="1" x14ac:dyDescent="0.2">
      <c r="A404" s="97" t="s">
        <v>2176</v>
      </c>
      <c r="B404" s="97" t="s">
        <v>824</v>
      </c>
      <c r="C404" s="98" t="s">
        <v>1427</v>
      </c>
      <c r="D404" s="99" t="s">
        <v>8</v>
      </c>
      <c r="E404" s="99">
        <v>30</v>
      </c>
      <c r="F404" s="99">
        <v>0.3</v>
      </c>
      <c r="G404" s="100"/>
      <c r="H404" s="101"/>
      <c r="I404" s="123">
        <v>211.185</v>
      </c>
      <c r="J404" s="102">
        <f t="shared" si="18"/>
        <v>6335.55</v>
      </c>
      <c r="K404" s="101">
        <f>BDI!$G$17</f>
        <v>0.11260000000000001</v>
      </c>
      <c r="L404" s="101"/>
      <c r="M404" s="101"/>
      <c r="N404" s="104">
        <f t="shared" si="19"/>
        <v>234.96</v>
      </c>
      <c r="O404" s="103">
        <f t="shared" si="20"/>
        <v>2114.64</v>
      </c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</row>
    <row r="405" spans="1:167" s="78" customFormat="1" x14ac:dyDescent="0.2">
      <c r="A405" s="97" t="s">
        <v>2177</v>
      </c>
      <c r="B405" s="97" t="s">
        <v>825</v>
      </c>
      <c r="C405" s="98" t="s">
        <v>1428</v>
      </c>
      <c r="D405" s="99" t="s">
        <v>17</v>
      </c>
      <c r="E405" s="99">
        <v>4</v>
      </c>
      <c r="F405" s="99">
        <v>0.3</v>
      </c>
      <c r="G405" s="100"/>
      <c r="H405" s="101"/>
      <c r="I405" s="123">
        <v>29.95</v>
      </c>
      <c r="J405" s="102">
        <f t="shared" si="18"/>
        <v>119.8</v>
      </c>
      <c r="K405" s="101">
        <f>BDI!$G$17</f>
        <v>0.11260000000000001</v>
      </c>
      <c r="L405" s="101"/>
      <c r="M405" s="101"/>
      <c r="N405" s="104">
        <f t="shared" si="19"/>
        <v>33.32</v>
      </c>
      <c r="O405" s="103">
        <f t="shared" si="20"/>
        <v>39.979999999999997</v>
      </c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</row>
    <row r="406" spans="1:167" s="78" customFormat="1" x14ac:dyDescent="0.2">
      <c r="A406" s="97" t="s">
        <v>2178</v>
      </c>
      <c r="B406" s="97" t="s">
        <v>826</v>
      </c>
      <c r="C406" s="98" t="s">
        <v>1429</v>
      </c>
      <c r="D406" s="99" t="s">
        <v>17</v>
      </c>
      <c r="E406" s="99">
        <v>4</v>
      </c>
      <c r="F406" s="99">
        <v>0.3</v>
      </c>
      <c r="G406" s="100"/>
      <c r="H406" s="101"/>
      <c r="I406" s="123">
        <v>36.9</v>
      </c>
      <c r="J406" s="102">
        <f t="shared" si="18"/>
        <v>147.6</v>
      </c>
      <c r="K406" s="101">
        <f>BDI!$G$17</f>
        <v>0.11260000000000001</v>
      </c>
      <c r="L406" s="101"/>
      <c r="M406" s="101"/>
      <c r="N406" s="104">
        <f t="shared" si="19"/>
        <v>41.05</v>
      </c>
      <c r="O406" s="103">
        <f t="shared" si="20"/>
        <v>49.26</v>
      </c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</row>
    <row r="407" spans="1:167" s="78" customFormat="1" x14ac:dyDescent="0.2">
      <c r="A407" s="97" t="s">
        <v>2179</v>
      </c>
      <c r="B407" s="97" t="s">
        <v>851</v>
      </c>
      <c r="C407" s="98" t="s">
        <v>1430</v>
      </c>
      <c r="D407" s="99" t="s">
        <v>17</v>
      </c>
      <c r="E407" s="99">
        <v>4</v>
      </c>
      <c r="F407" s="99">
        <v>0.3</v>
      </c>
      <c r="G407" s="100"/>
      <c r="H407" s="101"/>
      <c r="I407" s="123">
        <v>22.97</v>
      </c>
      <c r="J407" s="102">
        <f t="shared" si="18"/>
        <v>91.88</v>
      </c>
      <c r="K407" s="101">
        <f>BDI!$G$17</f>
        <v>0.11260000000000001</v>
      </c>
      <c r="L407" s="101"/>
      <c r="M407" s="101"/>
      <c r="N407" s="104">
        <f t="shared" si="19"/>
        <v>25.56</v>
      </c>
      <c r="O407" s="103">
        <f t="shared" si="20"/>
        <v>30.67</v>
      </c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</row>
    <row r="408" spans="1:167" s="78" customFormat="1" x14ac:dyDescent="0.2">
      <c r="A408" s="97" t="s">
        <v>2180</v>
      </c>
      <c r="B408" s="97" t="s">
        <v>852</v>
      </c>
      <c r="C408" s="98" t="s">
        <v>1431</v>
      </c>
      <c r="D408" s="99" t="s">
        <v>17</v>
      </c>
      <c r="E408" s="99">
        <v>4</v>
      </c>
      <c r="F408" s="99">
        <v>0.3</v>
      </c>
      <c r="G408" s="100"/>
      <c r="H408" s="101"/>
      <c r="I408" s="123">
        <v>17.03</v>
      </c>
      <c r="J408" s="102">
        <f t="shared" si="18"/>
        <v>68.12</v>
      </c>
      <c r="K408" s="101">
        <f>BDI!$G$17</f>
        <v>0.11260000000000001</v>
      </c>
      <c r="L408" s="101"/>
      <c r="M408" s="101"/>
      <c r="N408" s="104">
        <f t="shared" si="19"/>
        <v>18.95</v>
      </c>
      <c r="O408" s="103">
        <f t="shared" si="20"/>
        <v>22.74</v>
      </c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</row>
    <row r="409" spans="1:167" s="78" customFormat="1" x14ac:dyDescent="0.2">
      <c r="A409" s="97" t="s">
        <v>2181</v>
      </c>
      <c r="B409" s="97" t="s">
        <v>853</v>
      </c>
      <c r="C409" s="98" t="s">
        <v>1432</v>
      </c>
      <c r="D409" s="99" t="s">
        <v>17</v>
      </c>
      <c r="E409" s="99">
        <v>2</v>
      </c>
      <c r="F409" s="99">
        <v>0.3</v>
      </c>
      <c r="G409" s="100"/>
      <c r="H409" s="101"/>
      <c r="I409" s="123">
        <v>62.73</v>
      </c>
      <c r="J409" s="102">
        <f t="shared" si="18"/>
        <v>125.46</v>
      </c>
      <c r="K409" s="101">
        <f>BDI!$G$17</f>
        <v>0.11260000000000001</v>
      </c>
      <c r="L409" s="101"/>
      <c r="M409" s="101"/>
      <c r="N409" s="104">
        <f t="shared" si="19"/>
        <v>69.790000000000006</v>
      </c>
      <c r="O409" s="103">
        <f t="shared" si="20"/>
        <v>41.87</v>
      </c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</row>
    <row r="410" spans="1:167" s="78" customFormat="1" x14ac:dyDescent="0.2">
      <c r="A410" s="97" t="s">
        <v>2182</v>
      </c>
      <c r="B410" s="97" t="s">
        <v>854</v>
      </c>
      <c r="C410" s="98" t="s">
        <v>1433</v>
      </c>
      <c r="D410" s="99" t="s">
        <v>8</v>
      </c>
      <c r="E410" s="99">
        <v>30</v>
      </c>
      <c r="F410" s="99">
        <v>0.3</v>
      </c>
      <c r="G410" s="100"/>
      <c r="H410" s="101"/>
      <c r="I410" s="123">
        <v>195.04</v>
      </c>
      <c r="J410" s="102">
        <f t="shared" si="18"/>
        <v>5851.2</v>
      </c>
      <c r="K410" s="101">
        <f>BDI!$G$17</f>
        <v>0.11260000000000001</v>
      </c>
      <c r="L410" s="101"/>
      <c r="M410" s="101"/>
      <c r="N410" s="104">
        <f t="shared" si="19"/>
        <v>217</v>
      </c>
      <c r="O410" s="103">
        <f t="shared" si="20"/>
        <v>1953</v>
      </c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</row>
    <row r="411" spans="1:167" s="78" customFormat="1" x14ac:dyDescent="0.2">
      <c r="A411" s="97" t="s">
        <v>2183</v>
      </c>
      <c r="B411" s="97" t="s">
        <v>855</v>
      </c>
      <c r="C411" s="98" t="s">
        <v>1434</v>
      </c>
      <c r="D411" s="99" t="s">
        <v>17</v>
      </c>
      <c r="E411" s="99">
        <v>4</v>
      </c>
      <c r="F411" s="99">
        <v>0.3</v>
      </c>
      <c r="G411" s="100"/>
      <c r="H411" s="101"/>
      <c r="I411" s="123">
        <v>74.94</v>
      </c>
      <c r="J411" s="102">
        <f t="shared" si="18"/>
        <v>299.76</v>
      </c>
      <c r="K411" s="101">
        <f>BDI!$G$17</f>
        <v>0.11260000000000001</v>
      </c>
      <c r="L411" s="101"/>
      <c r="M411" s="101"/>
      <c r="N411" s="104">
        <f t="shared" si="19"/>
        <v>83.38</v>
      </c>
      <c r="O411" s="103">
        <f t="shared" si="20"/>
        <v>100.06</v>
      </c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</row>
    <row r="412" spans="1:167" s="78" customFormat="1" x14ac:dyDescent="0.2">
      <c r="A412" s="97" t="s">
        <v>2184</v>
      </c>
      <c r="B412" s="97" t="s">
        <v>856</v>
      </c>
      <c r="C412" s="98" t="s">
        <v>1435</v>
      </c>
      <c r="D412" s="99" t="s">
        <v>17</v>
      </c>
      <c r="E412" s="99">
        <v>4</v>
      </c>
      <c r="F412" s="99">
        <v>0.3</v>
      </c>
      <c r="G412" s="100"/>
      <c r="H412" s="101"/>
      <c r="I412" s="123">
        <v>82.55</v>
      </c>
      <c r="J412" s="102">
        <f t="shared" si="18"/>
        <v>330.2</v>
      </c>
      <c r="K412" s="101">
        <f>BDI!$G$17</f>
        <v>0.11260000000000001</v>
      </c>
      <c r="L412" s="101"/>
      <c r="M412" s="101"/>
      <c r="N412" s="104">
        <f t="shared" si="19"/>
        <v>91.85</v>
      </c>
      <c r="O412" s="103">
        <f t="shared" si="20"/>
        <v>110.22</v>
      </c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</row>
    <row r="413" spans="1:167" s="78" customFormat="1" x14ac:dyDescent="0.2">
      <c r="A413" s="97" t="s">
        <v>2185</v>
      </c>
      <c r="B413" s="97" t="s">
        <v>857</v>
      </c>
      <c r="C413" s="98" t="s">
        <v>1436</v>
      </c>
      <c r="D413" s="99" t="s">
        <v>17</v>
      </c>
      <c r="E413" s="99">
        <v>4</v>
      </c>
      <c r="F413" s="99">
        <v>0.3</v>
      </c>
      <c r="G413" s="100"/>
      <c r="H413" s="101"/>
      <c r="I413" s="123">
        <v>53.23</v>
      </c>
      <c r="J413" s="102">
        <f t="shared" si="18"/>
        <v>212.92</v>
      </c>
      <c r="K413" s="101">
        <f>BDI!$G$17</f>
        <v>0.11260000000000001</v>
      </c>
      <c r="L413" s="101"/>
      <c r="M413" s="101"/>
      <c r="N413" s="104">
        <f t="shared" si="19"/>
        <v>59.22</v>
      </c>
      <c r="O413" s="103">
        <f t="shared" si="20"/>
        <v>71.06</v>
      </c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</row>
    <row r="414" spans="1:167" s="78" customFormat="1" x14ac:dyDescent="0.2">
      <c r="A414" s="97" t="s">
        <v>2186</v>
      </c>
      <c r="B414" s="97" t="s">
        <v>858</v>
      </c>
      <c r="C414" s="98" t="s">
        <v>1437</v>
      </c>
      <c r="D414" s="99" t="s">
        <v>17</v>
      </c>
      <c r="E414" s="99">
        <v>4</v>
      </c>
      <c r="F414" s="99">
        <v>0.3</v>
      </c>
      <c r="G414" s="100"/>
      <c r="H414" s="101"/>
      <c r="I414" s="123">
        <v>83.95</v>
      </c>
      <c r="J414" s="102">
        <f t="shared" si="18"/>
        <v>335.8</v>
      </c>
      <c r="K414" s="101">
        <f>BDI!$G$17</f>
        <v>0.11260000000000001</v>
      </c>
      <c r="L414" s="101"/>
      <c r="M414" s="101"/>
      <c r="N414" s="104">
        <f t="shared" si="19"/>
        <v>93.4</v>
      </c>
      <c r="O414" s="103">
        <f t="shared" si="20"/>
        <v>112.08</v>
      </c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</row>
    <row r="415" spans="1:167" s="78" customFormat="1" x14ac:dyDescent="0.2">
      <c r="A415" s="97" t="s">
        <v>2187</v>
      </c>
      <c r="B415" s="97" t="s">
        <v>859</v>
      </c>
      <c r="C415" s="98" t="s">
        <v>1438</v>
      </c>
      <c r="D415" s="99" t="s">
        <v>17</v>
      </c>
      <c r="E415" s="99">
        <v>2</v>
      </c>
      <c r="F415" s="99">
        <v>0.3</v>
      </c>
      <c r="G415" s="100"/>
      <c r="H415" s="101"/>
      <c r="I415" s="123">
        <v>91.1</v>
      </c>
      <c r="J415" s="102">
        <f t="shared" si="18"/>
        <v>182.2</v>
      </c>
      <c r="K415" s="101">
        <f>BDI!$G$17</f>
        <v>0.11260000000000001</v>
      </c>
      <c r="L415" s="101"/>
      <c r="M415" s="101"/>
      <c r="N415" s="104">
        <f t="shared" si="19"/>
        <v>101.36</v>
      </c>
      <c r="O415" s="103">
        <f t="shared" si="20"/>
        <v>60.82</v>
      </c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</row>
    <row r="416" spans="1:167" s="78" customFormat="1" x14ac:dyDescent="0.2">
      <c r="A416" s="97" t="s">
        <v>2188</v>
      </c>
      <c r="B416" s="97" t="s">
        <v>860</v>
      </c>
      <c r="C416" s="98" t="s">
        <v>1439</v>
      </c>
      <c r="D416" s="99" t="s">
        <v>8</v>
      </c>
      <c r="E416" s="99">
        <v>30</v>
      </c>
      <c r="F416" s="99">
        <v>0.3</v>
      </c>
      <c r="G416" s="100"/>
      <c r="H416" s="101"/>
      <c r="I416" s="123">
        <v>307.27749999999997</v>
      </c>
      <c r="J416" s="102">
        <f t="shared" si="18"/>
        <v>9218.33</v>
      </c>
      <c r="K416" s="101">
        <f>BDI!$G$17</f>
        <v>0.11260000000000001</v>
      </c>
      <c r="L416" s="101"/>
      <c r="M416" s="101"/>
      <c r="N416" s="104">
        <f t="shared" si="19"/>
        <v>341.88</v>
      </c>
      <c r="O416" s="103">
        <f t="shared" si="20"/>
        <v>3076.92</v>
      </c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</row>
    <row r="417" spans="1:167" s="78" customFormat="1" x14ac:dyDescent="0.2">
      <c r="A417" s="97" t="s">
        <v>2189</v>
      </c>
      <c r="B417" s="97" t="s">
        <v>861</v>
      </c>
      <c r="C417" s="98" t="s">
        <v>1440</v>
      </c>
      <c r="D417" s="99" t="s">
        <v>17</v>
      </c>
      <c r="E417" s="99">
        <v>4</v>
      </c>
      <c r="F417" s="99">
        <v>0.3</v>
      </c>
      <c r="G417" s="100"/>
      <c r="H417" s="101"/>
      <c r="I417" s="123">
        <v>65.52</v>
      </c>
      <c r="J417" s="102">
        <f t="shared" si="18"/>
        <v>262.08</v>
      </c>
      <c r="K417" s="101">
        <f>BDI!$G$17</f>
        <v>0.11260000000000001</v>
      </c>
      <c r="L417" s="101"/>
      <c r="M417" s="101"/>
      <c r="N417" s="104">
        <f t="shared" si="19"/>
        <v>72.900000000000006</v>
      </c>
      <c r="O417" s="103">
        <f t="shared" si="20"/>
        <v>87.48</v>
      </c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</row>
    <row r="418" spans="1:167" s="78" customFormat="1" x14ac:dyDescent="0.2">
      <c r="A418" s="97" t="s">
        <v>2190</v>
      </c>
      <c r="B418" s="97" t="s">
        <v>862</v>
      </c>
      <c r="C418" s="98" t="s">
        <v>1441</v>
      </c>
      <c r="D418" s="99" t="s">
        <v>17</v>
      </c>
      <c r="E418" s="99">
        <v>4</v>
      </c>
      <c r="F418" s="99">
        <v>0.3</v>
      </c>
      <c r="G418" s="100"/>
      <c r="H418" s="101"/>
      <c r="I418" s="123">
        <v>83.04</v>
      </c>
      <c r="J418" s="102">
        <f t="shared" si="18"/>
        <v>332.16</v>
      </c>
      <c r="K418" s="101">
        <f>BDI!$G$17</f>
        <v>0.11260000000000001</v>
      </c>
      <c r="L418" s="101"/>
      <c r="M418" s="101"/>
      <c r="N418" s="104">
        <f t="shared" si="19"/>
        <v>92.39</v>
      </c>
      <c r="O418" s="103">
        <f t="shared" si="20"/>
        <v>110.87</v>
      </c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</row>
    <row r="419" spans="1:167" s="78" customFormat="1" x14ac:dyDescent="0.2">
      <c r="A419" s="97" t="s">
        <v>2191</v>
      </c>
      <c r="B419" s="97" t="s">
        <v>863</v>
      </c>
      <c r="C419" s="98" t="s">
        <v>1442</v>
      </c>
      <c r="D419" s="99" t="s">
        <v>17</v>
      </c>
      <c r="E419" s="99">
        <v>4</v>
      </c>
      <c r="F419" s="99">
        <v>0.3</v>
      </c>
      <c r="G419" s="100"/>
      <c r="H419" s="101"/>
      <c r="I419" s="123">
        <v>50.25</v>
      </c>
      <c r="J419" s="102">
        <f t="shared" si="18"/>
        <v>201</v>
      </c>
      <c r="K419" s="101">
        <f>BDI!$G$17</f>
        <v>0.11260000000000001</v>
      </c>
      <c r="L419" s="101"/>
      <c r="M419" s="101"/>
      <c r="N419" s="104">
        <f t="shared" si="19"/>
        <v>55.91</v>
      </c>
      <c r="O419" s="103">
        <f t="shared" si="20"/>
        <v>67.09</v>
      </c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</row>
    <row r="420" spans="1:167" s="78" customFormat="1" x14ac:dyDescent="0.2">
      <c r="A420" s="97" t="s">
        <v>2192</v>
      </c>
      <c r="B420" s="97" t="s">
        <v>864</v>
      </c>
      <c r="C420" s="98" t="s">
        <v>1443</v>
      </c>
      <c r="D420" s="99" t="s">
        <v>17</v>
      </c>
      <c r="E420" s="99">
        <v>4</v>
      </c>
      <c r="F420" s="99">
        <v>0.3</v>
      </c>
      <c r="G420" s="100"/>
      <c r="H420" s="101"/>
      <c r="I420" s="123">
        <v>24.09</v>
      </c>
      <c r="J420" s="102">
        <f t="shared" si="18"/>
        <v>96.36</v>
      </c>
      <c r="K420" s="101">
        <f>BDI!$G$17</f>
        <v>0.11260000000000001</v>
      </c>
      <c r="L420" s="101"/>
      <c r="M420" s="101"/>
      <c r="N420" s="104">
        <f t="shared" si="19"/>
        <v>26.8</v>
      </c>
      <c r="O420" s="103">
        <f t="shared" si="20"/>
        <v>32.159999999999997</v>
      </c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</row>
    <row r="421" spans="1:167" s="78" customFormat="1" x14ac:dyDescent="0.2">
      <c r="A421" s="97" t="s">
        <v>2193</v>
      </c>
      <c r="B421" s="97" t="s">
        <v>865</v>
      </c>
      <c r="C421" s="98" t="s">
        <v>1444</v>
      </c>
      <c r="D421" s="99" t="s">
        <v>17</v>
      </c>
      <c r="E421" s="99">
        <v>2</v>
      </c>
      <c r="F421" s="99">
        <v>0.3</v>
      </c>
      <c r="G421" s="100"/>
      <c r="H421" s="101"/>
      <c r="I421" s="123">
        <v>95.72</v>
      </c>
      <c r="J421" s="102">
        <f t="shared" si="18"/>
        <v>191.44</v>
      </c>
      <c r="K421" s="101">
        <f>BDI!$G$17</f>
        <v>0.11260000000000001</v>
      </c>
      <c r="L421" s="101"/>
      <c r="M421" s="101"/>
      <c r="N421" s="104">
        <f t="shared" si="19"/>
        <v>106.5</v>
      </c>
      <c r="O421" s="103">
        <f t="shared" si="20"/>
        <v>63.9</v>
      </c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</row>
    <row r="422" spans="1:167" s="78" customFormat="1" x14ac:dyDescent="0.2">
      <c r="A422" s="97" t="s">
        <v>2194</v>
      </c>
      <c r="B422" s="97" t="s">
        <v>866</v>
      </c>
      <c r="C422" s="98" t="s">
        <v>1445</v>
      </c>
      <c r="D422" s="99" t="s">
        <v>8</v>
      </c>
      <c r="E422" s="99">
        <v>30</v>
      </c>
      <c r="F422" s="99">
        <v>0.3</v>
      </c>
      <c r="G422" s="100"/>
      <c r="H422" s="101"/>
      <c r="I422" s="123">
        <v>482.01099999999997</v>
      </c>
      <c r="J422" s="102">
        <f t="shared" si="18"/>
        <v>14460.33</v>
      </c>
      <c r="K422" s="101">
        <f>BDI!$G$17</f>
        <v>0.11260000000000001</v>
      </c>
      <c r="L422" s="101"/>
      <c r="M422" s="101"/>
      <c r="N422" s="104">
        <f t="shared" si="19"/>
        <v>536.29</v>
      </c>
      <c r="O422" s="103">
        <f t="shared" si="20"/>
        <v>4826.6099999999997</v>
      </c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</row>
    <row r="423" spans="1:167" s="78" customFormat="1" x14ac:dyDescent="0.2">
      <c r="A423" s="97" t="s">
        <v>2195</v>
      </c>
      <c r="B423" s="97" t="s">
        <v>867</v>
      </c>
      <c r="C423" s="98" t="s">
        <v>1446</v>
      </c>
      <c r="D423" s="99" t="s">
        <v>17</v>
      </c>
      <c r="E423" s="99">
        <v>4</v>
      </c>
      <c r="F423" s="99">
        <v>0.3</v>
      </c>
      <c r="G423" s="100"/>
      <c r="H423" s="101"/>
      <c r="I423" s="123">
        <v>103.24</v>
      </c>
      <c r="J423" s="102">
        <f t="shared" si="18"/>
        <v>412.96</v>
      </c>
      <c r="K423" s="101">
        <f>BDI!$G$17</f>
        <v>0.11260000000000001</v>
      </c>
      <c r="L423" s="101"/>
      <c r="M423" s="101"/>
      <c r="N423" s="104">
        <f t="shared" si="19"/>
        <v>114.86</v>
      </c>
      <c r="O423" s="103">
        <f t="shared" si="20"/>
        <v>137.83000000000001</v>
      </c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</row>
    <row r="424" spans="1:167" s="78" customFormat="1" x14ac:dyDescent="0.2">
      <c r="A424" s="97" t="s">
        <v>2196</v>
      </c>
      <c r="B424" s="97" t="s">
        <v>868</v>
      </c>
      <c r="C424" s="98" t="s">
        <v>1447</v>
      </c>
      <c r="D424" s="99" t="s">
        <v>17</v>
      </c>
      <c r="E424" s="99">
        <v>4</v>
      </c>
      <c r="F424" s="99">
        <v>0.3</v>
      </c>
      <c r="G424" s="100"/>
      <c r="H424" s="101"/>
      <c r="I424" s="123">
        <v>116.76</v>
      </c>
      <c r="J424" s="102">
        <f t="shared" ref="J424:J487" si="21">IF(ISNUMBER(I424),ROUND(E424*I424,2),"")</f>
        <v>467.04</v>
      </c>
      <c r="K424" s="101">
        <f>BDI!$G$17</f>
        <v>0.11260000000000001</v>
      </c>
      <c r="L424" s="101"/>
      <c r="M424" s="101"/>
      <c r="N424" s="104">
        <f t="shared" ref="N424:N487" si="22">IF(ISNUMBER(I424),ROUND(I424*(1+K424),2),"")</f>
        <v>129.91</v>
      </c>
      <c r="O424" s="103">
        <f t="shared" ref="O424:O487" si="23">IF(ISNUMBER(I424),ROUND(F424*N424*E424,2),"")</f>
        <v>155.88999999999999</v>
      </c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</row>
    <row r="425" spans="1:167" s="78" customFormat="1" x14ac:dyDescent="0.2">
      <c r="A425" s="97" t="s">
        <v>2197</v>
      </c>
      <c r="B425" s="97" t="s">
        <v>869</v>
      </c>
      <c r="C425" s="98" t="s">
        <v>1448</v>
      </c>
      <c r="D425" s="99" t="s">
        <v>17</v>
      </c>
      <c r="E425" s="99">
        <v>4</v>
      </c>
      <c r="F425" s="99">
        <v>0.3</v>
      </c>
      <c r="G425" s="100"/>
      <c r="H425" s="101"/>
      <c r="I425" s="123">
        <v>68.05</v>
      </c>
      <c r="J425" s="102">
        <f t="shared" si="21"/>
        <v>272.2</v>
      </c>
      <c r="K425" s="101">
        <f>BDI!$G$17</f>
        <v>0.11260000000000001</v>
      </c>
      <c r="L425" s="101"/>
      <c r="M425" s="101"/>
      <c r="N425" s="104">
        <f t="shared" si="22"/>
        <v>75.709999999999994</v>
      </c>
      <c r="O425" s="103">
        <f t="shared" si="23"/>
        <v>90.85</v>
      </c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</row>
    <row r="426" spans="1:167" s="78" customFormat="1" x14ac:dyDescent="0.2">
      <c r="A426" s="97" t="s">
        <v>2198</v>
      </c>
      <c r="B426" s="97" t="s">
        <v>870</v>
      </c>
      <c r="C426" s="98" t="s">
        <v>1449</v>
      </c>
      <c r="D426" s="99" t="s">
        <v>17</v>
      </c>
      <c r="E426" s="99">
        <v>4</v>
      </c>
      <c r="F426" s="99">
        <v>0.3</v>
      </c>
      <c r="G426" s="100"/>
      <c r="H426" s="101"/>
      <c r="I426" s="123">
        <v>38.46</v>
      </c>
      <c r="J426" s="102">
        <f t="shared" si="21"/>
        <v>153.84</v>
      </c>
      <c r="K426" s="101">
        <f>BDI!$G$17</f>
        <v>0.11260000000000001</v>
      </c>
      <c r="L426" s="101"/>
      <c r="M426" s="101"/>
      <c r="N426" s="104">
        <f t="shared" si="22"/>
        <v>42.79</v>
      </c>
      <c r="O426" s="103">
        <f t="shared" si="23"/>
        <v>51.35</v>
      </c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</row>
    <row r="427" spans="1:167" s="78" customFormat="1" x14ac:dyDescent="0.2">
      <c r="A427" s="97" t="s">
        <v>2199</v>
      </c>
      <c r="B427" s="97" t="s">
        <v>871</v>
      </c>
      <c r="C427" s="98" t="s">
        <v>1450</v>
      </c>
      <c r="D427" s="99" t="s">
        <v>17</v>
      </c>
      <c r="E427" s="99">
        <v>2</v>
      </c>
      <c r="F427" s="99">
        <v>0.3</v>
      </c>
      <c r="G427" s="100"/>
      <c r="H427" s="101"/>
      <c r="I427" s="123">
        <v>169.21</v>
      </c>
      <c r="J427" s="102">
        <f t="shared" si="21"/>
        <v>338.42</v>
      </c>
      <c r="K427" s="101">
        <f>BDI!$G$17</f>
        <v>0.11260000000000001</v>
      </c>
      <c r="L427" s="101"/>
      <c r="M427" s="101"/>
      <c r="N427" s="104">
        <f t="shared" si="22"/>
        <v>188.26</v>
      </c>
      <c r="O427" s="103">
        <f t="shared" si="23"/>
        <v>112.96</v>
      </c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</row>
    <row r="428" spans="1:167" s="78" customFormat="1" x14ac:dyDescent="0.2">
      <c r="A428" s="97" t="s">
        <v>2200</v>
      </c>
      <c r="B428" s="97" t="s">
        <v>872</v>
      </c>
      <c r="C428" s="98" t="s">
        <v>1451</v>
      </c>
      <c r="D428" s="99" t="s">
        <v>17</v>
      </c>
      <c r="E428" s="99">
        <v>2</v>
      </c>
      <c r="F428" s="99">
        <v>0.3</v>
      </c>
      <c r="G428" s="100"/>
      <c r="H428" s="101"/>
      <c r="I428" s="123">
        <v>258.86</v>
      </c>
      <c r="J428" s="102">
        <f t="shared" si="21"/>
        <v>517.72</v>
      </c>
      <c r="K428" s="101">
        <f>BDI!$G$17</f>
        <v>0.11260000000000001</v>
      </c>
      <c r="L428" s="101"/>
      <c r="M428" s="101"/>
      <c r="N428" s="104">
        <f t="shared" si="22"/>
        <v>288.01</v>
      </c>
      <c r="O428" s="103">
        <f t="shared" si="23"/>
        <v>172.81</v>
      </c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</row>
    <row r="429" spans="1:167" s="78" customFormat="1" x14ac:dyDescent="0.2">
      <c r="A429" s="97" t="s">
        <v>2201</v>
      </c>
      <c r="B429" s="97" t="s">
        <v>873</v>
      </c>
      <c r="C429" s="98" t="s">
        <v>1452</v>
      </c>
      <c r="D429" s="99" t="s">
        <v>8</v>
      </c>
      <c r="E429" s="99">
        <v>30</v>
      </c>
      <c r="F429" s="99">
        <v>0.3</v>
      </c>
      <c r="G429" s="100"/>
      <c r="H429" s="101"/>
      <c r="I429" s="123">
        <v>542.58299999999997</v>
      </c>
      <c r="J429" s="102">
        <f t="shared" si="21"/>
        <v>16277.49</v>
      </c>
      <c r="K429" s="101">
        <f>BDI!$G$17</f>
        <v>0.11260000000000001</v>
      </c>
      <c r="L429" s="101"/>
      <c r="M429" s="101"/>
      <c r="N429" s="104">
        <f t="shared" si="22"/>
        <v>603.67999999999995</v>
      </c>
      <c r="O429" s="103">
        <f t="shared" si="23"/>
        <v>5433.12</v>
      </c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</row>
    <row r="430" spans="1:167" s="78" customFormat="1" x14ac:dyDescent="0.2">
      <c r="A430" s="97" t="s">
        <v>2202</v>
      </c>
      <c r="B430" s="97" t="s">
        <v>874</v>
      </c>
      <c r="C430" s="98" t="s">
        <v>1453</v>
      </c>
      <c r="D430" s="99" t="s">
        <v>17</v>
      </c>
      <c r="E430" s="99">
        <v>4</v>
      </c>
      <c r="F430" s="99">
        <v>0.3</v>
      </c>
      <c r="G430" s="100"/>
      <c r="H430" s="101"/>
      <c r="I430" s="123">
        <v>152.38</v>
      </c>
      <c r="J430" s="102">
        <f t="shared" si="21"/>
        <v>609.52</v>
      </c>
      <c r="K430" s="101">
        <f>BDI!$G$17</f>
        <v>0.11260000000000001</v>
      </c>
      <c r="L430" s="101"/>
      <c r="M430" s="101"/>
      <c r="N430" s="104">
        <f t="shared" si="22"/>
        <v>169.54</v>
      </c>
      <c r="O430" s="103">
        <f t="shared" si="23"/>
        <v>203.45</v>
      </c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</row>
    <row r="431" spans="1:167" s="78" customFormat="1" x14ac:dyDescent="0.2">
      <c r="A431" s="97" t="s">
        <v>2203</v>
      </c>
      <c r="B431" s="97" t="s">
        <v>875</v>
      </c>
      <c r="C431" s="98" t="s">
        <v>1454</v>
      </c>
      <c r="D431" s="99" t="s">
        <v>17</v>
      </c>
      <c r="E431" s="99">
        <v>4</v>
      </c>
      <c r="F431" s="99">
        <v>0.3</v>
      </c>
      <c r="G431" s="100"/>
      <c r="H431" s="101"/>
      <c r="I431" s="123">
        <v>190.3</v>
      </c>
      <c r="J431" s="102">
        <f t="shared" si="21"/>
        <v>761.2</v>
      </c>
      <c r="K431" s="101">
        <f>BDI!$G$17</f>
        <v>0.11260000000000001</v>
      </c>
      <c r="L431" s="101"/>
      <c r="M431" s="101"/>
      <c r="N431" s="104">
        <f t="shared" si="22"/>
        <v>211.73</v>
      </c>
      <c r="O431" s="103">
        <f t="shared" si="23"/>
        <v>254.08</v>
      </c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</row>
    <row r="432" spans="1:167" s="78" customFormat="1" x14ac:dyDescent="0.2">
      <c r="A432" s="97" t="s">
        <v>2204</v>
      </c>
      <c r="B432" s="97" t="s">
        <v>876</v>
      </c>
      <c r="C432" s="98" t="s">
        <v>1455</v>
      </c>
      <c r="D432" s="99" t="s">
        <v>17</v>
      </c>
      <c r="E432" s="99">
        <v>4</v>
      </c>
      <c r="F432" s="99">
        <v>0.3</v>
      </c>
      <c r="G432" s="100"/>
      <c r="H432" s="101"/>
      <c r="I432" s="123">
        <v>106.37</v>
      </c>
      <c r="J432" s="102">
        <f t="shared" si="21"/>
        <v>425.48</v>
      </c>
      <c r="K432" s="101">
        <f>BDI!$G$17</f>
        <v>0.11260000000000001</v>
      </c>
      <c r="L432" s="101"/>
      <c r="M432" s="101"/>
      <c r="N432" s="104">
        <f t="shared" si="22"/>
        <v>118.35</v>
      </c>
      <c r="O432" s="103">
        <f t="shared" si="23"/>
        <v>142.02000000000001</v>
      </c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</row>
    <row r="433" spans="1:167" s="78" customFormat="1" x14ac:dyDescent="0.2">
      <c r="A433" s="97" t="s">
        <v>2205</v>
      </c>
      <c r="B433" s="97" t="s">
        <v>877</v>
      </c>
      <c r="C433" s="98" t="s">
        <v>1456</v>
      </c>
      <c r="D433" s="99" t="s">
        <v>17</v>
      </c>
      <c r="E433" s="99">
        <v>4</v>
      </c>
      <c r="F433" s="99">
        <v>0.3</v>
      </c>
      <c r="G433" s="100"/>
      <c r="H433" s="101"/>
      <c r="I433" s="123">
        <v>48.97</v>
      </c>
      <c r="J433" s="102">
        <f t="shared" si="21"/>
        <v>195.88</v>
      </c>
      <c r="K433" s="101">
        <f>BDI!$G$17</f>
        <v>0.11260000000000001</v>
      </c>
      <c r="L433" s="101"/>
      <c r="M433" s="101"/>
      <c r="N433" s="104">
        <f t="shared" si="22"/>
        <v>54.48</v>
      </c>
      <c r="O433" s="103">
        <f t="shared" si="23"/>
        <v>65.38</v>
      </c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</row>
    <row r="434" spans="1:167" s="78" customFormat="1" x14ac:dyDescent="0.2">
      <c r="A434" s="97" t="s">
        <v>2206</v>
      </c>
      <c r="B434" s="97" t="s">
        <v>878</v>
      </c>
      <c r="C434" s="98" t="s">
        <v>1457</v>
      </c>
      <c r="D434" s="99" t="s">
        <v>17</v>
      </c>
      <c r="E434" s="99">
        <v>2</v>
      </c>
      <c r="F434" s="99">
        <v>0.3</v>
      </c>
      <c r="G434" s="100"/>
      <c r="H434" s="101"/>
      <c r="I434" s="123">
        <v>194.89</v>
      </c>
      <c r="J434" s="102">
        <f t="shared" si="21"/>
        <v>389.78</v>
      </c>
      <c r="K434" s="101">
        <f>BDI!$G$17</f>
        <v>0.11260000000000001</v>
      </c>
      <c r="L434" s="101"/>
      <c r="M434" s="101"/>
      <c r="N434" s="104">
        <f t="shared" si="22"/>
        <v>216.83</v>
      </c>
      <c r="O434" s="103">
        <f t="shared" si="23"/>
        <v>130.1</v>
      </c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  <c r="FI434" s="77"/>
      <c r="FJ434" s="77"/>
      <c r="FK434" s="77"/>
    </row>
    <row r="435" spans="1:167" s="78" customFormat="1" x14ac:dyDescent="0.2">
      <c r="A435" s="97" t="s">
        <v>2207</v>
      </c>
      <c r="B435" s="97" t="s">
        <v>879</v>
      </c>
      <c r="C435" s="98" t="s">
        <v>1458</v>
      </c>
      <c r="D435" s="99" t="s">
        <v>8</v>
      </c>
      <c r="E435" s="99">
        <v>30</v>
      </c>
      <c r="F435" s="99">
        <v>0.3</v>
      </c>
      <c r="G435" s="100"/>
      <c r="H435" s="101"/>
      <c r="I435" s="123">
        <v>816.95249999999999</v>
      </c>
      <c r="J435" s="102">
        <f t="shared" si="21"/>
        <v>24508.58</v>
      </c>
      <c r="K435" s="101">
        <f>BDI!$G$17</f>
        <v>0.11260000000000001</v>
      </c>
      <c r="L435" s="101"/>
      <c r="M435" s="101"/>
      <c r="N435" s="104">
        <f t="shared" si="22"/>
        <v>908.94</v>
      </c>
      <c r="O435" s="103">
        <f t="shared" si="23"/>
        <v>8180.46</v>
      </c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</row>
    <row r="436" spans="1:167" s="78" customFormat="1" x14ac:dyDescent="0.2">
      <c r="A436" s="97" t="s">
        <v>2208</v>
      </c>
      <c r="B436" s="97" t="s">
        <v>880</v>
      </c>
      <c r="C436" s="98" t="s">
        <v>1459</v>
      </c>
      <c r="D436" s="99" t="s">
        <v>17</v>
      </c>
      <c r="E436" s="99">
        <v>4</v>
      </c>
      <c r="F436" s="99">
        <v>0.3</v>
      </c>
      <c r="G436" s="100"/>
      <c r="H436" s="101"/>
      <c r="I436" s="123">
        <v>246.23</v>
      </c>
      <c r="J436" s="102">
        <f t="shared" si="21"/>
        <v>984.92</v>
      </c>
      <c r="K436" s="101">
        <f>BDI!$G$17</f>
        <v>0.11260000000000001</v>
      </c>
      <c r="L436" s="101"/>
      <c r="M436" s="101"/>
      <c r="N436" s="104">
        <f t="shared" si="22"/>
        <v>273.95999999999998</v>
      </c>
      <c r="O436" s="103">
        <f t="shared" si="23"/>
        <v>328.75</v>
      </c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</row>
    <row r="437" spans="1:167" s="78" customFormat="1" x14ac:dyDescent="0.2">
      <c r="A437" s="97" t="s">
        <v>2209</v>
      </c>
      <c r="B437" s="97" t="s">
        <v>881</v>
      </c>
      <c r="C437" s="98" t="s">
        <v>1460</v>
      </c>
      <c r="D437" s="99" t="s">
        <v>17</v>
      </c>
      <c r="E437" s="99">
        <v>4</v>
      </c>
      <c r="F437" s="99">
        <v>0.3</v>
      </c>
      <c r="G437" s="100"/>
      <c r="H437" s="101"/>
      <c r="I437" s="123">
        <v>271.89</v>
      </c>
      <c r="J437" s="102">
        <f t="shared" si="21"/>
        <v>1087.56</v>
      </c>
      <c r="K437" s="101">
        <f>BDI!$G$17</f>
        <v>0.11260000000000001</v>
      </c>
      <c r="L437" s="101"/>
      <c r="M437" s="101"/>
      <c r="N437" s="104">
        <f t="shared" si="22"/>
        <v>302.5</v>
      </c>
      <c r="O437" s="103">
        <f t="shared" si="23"/>
        <v>363</v>
      </c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</row>
    <row r="438" spans="1:167" s="78" customFormat="1" x14ac:dyDescent="0.2">
      <c r="A438" s="97" t="s">
        <v>2210</v>
      </c>
      <c r="B438" s="97" t="s">
        <v>882</v>
      </c>
      <c r="C438" s="98" t="s">
        <v>1461</v>
      </c>
      <c r="D438" s="99" t="s">
        <v>17</v>
      </c>
      <c r="E438" s="99">
        <v>4</v>
      </c>
      <c r="F438" s="99">
        <v>0.3</v>
      </c>
      <c r="G438" s="100"/>
      <c r="H438" s="101"/>
      <c r="I438" s="123">
        <v>193.3</v>
      </c>
      <c r="J438" s="102">
        <f t="shared" si="21"/>
        <v>773.2</v>
      </c>
      <c r="K438" s="101">
        <f>BDI!$G$17</f>
        <v>0.11260000000000001</v>
      </c>
      <c r="L438" s="101"/>
      <c r="M438" s="101"/>
      <c r="N438" s="104">
        <f t="shared" si="22"/>
        <v>215.07</v>
      </c>
      <c r="O438" s="103">
        <f t="shared" si="23"/>
        <v>258.08</v>
      </c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</row>
    <row r="439" spans="1:167" s="78" customFormat="1" x14ac:dyDescent="0.2">
      <c r="A439" s="97" t="s">
        <v>2211</v>
      </c>
      <c r="B439" s="97" t="s">
        <v>883</v>
      </c>
      <c r="C439" s="98" t="s">
        <v>1462</v>
      </c>
      <c r="D439" s="99" t="s">
        <v>17</v>
      </c>
      <c r="E439" s="99">
        <v>4</v>
      </c>
      <c r="F439" s="99">
        <v>0.3</v>
      </c>
      <c r="G439" s="100"/>
      <c r="H439" s="101"/>
      <c r="I439" s="123">
        <v>134.94</v>
      </c>
      <c r="J439" s="102">
        <f t="shared" si="21"/>
        <v>539.76</v>
      </c>
      <c r="K439" s="101">
        <f>BDI!$G$17</f>
        <v>0.11260000000000001</v>
      </c>
      <c r="L439" s="101"/>
      <c r="M439" s="101"/>
      <c r="N439" s="104">
        <f t="shared" si="22"/>
        <v>150.13</v>
      </c>
      <c r="O439" s="103">
        <f t="shared" si="23"/>
        <v>180.16</v>
      </c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</row>
    <row r="440" spans="1:167" s="78" customFormat="1" x14ac:dyDescent="0.2">
      <c r="A440" s="97" t="s">
        <v>2212</v>
      </c>
      <c r="B440" s="97" t="s">
        <v>884</v>
      </c>
      <c r="C440" s="98" t="s">
        <v>1463</v>
      </c>
      <c r="D440" s="99" t="s">
        <v>17</v>
      </c>
      <c r="E440" s="99">
        <v>2</v>
      </c>
      <c r="F440" s="99">
        <v>0.3</v>
      </c>
      <c r="G440" s="100"/>
      <c r="H440" s="101"/>
      <c r="I440" s="123">
        <v>354.8</v>
      </c>
      <c r="J440" s="102">
        <f t="shared" si="21"/>
        <v>709.6</v>
      </c>
      <c r="K440" s="101">
        <f>BDI!$G$17</f>
        <v>0.11260000000000001</v>
      </c>
      <c r="L440" s="101"/>
      <c r="M440" s="101"/>
      <c r="N440" s="104">
        <f t="shared" si="22"/>
        <v>394.75</v>
      </c>
      <c r="O440" s="103">
        <f t="shared" si="23"/>
        <v>236.85</v>
      </c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</row>
    <row r="441" spans="1:167" s="78" customFormat="1" x14ac:dyDescent="0.2">
      <c r="A441" s="97" t="s">
        <v>2213</v>
      </c>
      <c r="B441" s="97" t="s">
        <v>885</v>
      </c>
      <c r="C441" s="98" t="s">
        <v>1464</v>
      </c>
      <c r="D441" s="99" t="s">
        <v>17</v>
      </c>
      <c r="E441" s="99">
        <v>1</v>
      </c>
      <c r="F441" s="99">
        <v>0.3</v>
      </c>
      <c r="G441" s="100"/>
      <c r="H441" s="101"/>
      <c r="I441" s="123">
        <v>139.5</v>
      </c>
      <c r="J441" s="102">
        <f t="shared" si="21"/>
        <v>139.5</v>
      </c>
      <c r="K441" s="101">
        <f>BDI!$G$17</f>
        <v>0.11260000000000001</v>
      </c>
      <c r="L441" s="101"/>
      <c r="M441" s="101"/>
      <c r="N441" s="104">
        <f t="shared" si="22"/>
        <v>155.21</v>
      </c>
      <c r="O441" s="103">
        <f t="shared" si="23"/>
        <v>46.56</v>
      </c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</row>
    <row r="442" spans="1:167" s="78" customFormat="1" x14ac:dyDescent="0.2">
      <c r="A442" s="97" t="s">
        <v>2214</v>
      </c>
      <c r="B442" s="97" t="s">
        <v>886</v>
      </c>
      <c r="C442" s="98" t="s">
        <v>1465</v>
      </c>
      <c r="D442" s="99" t="s">
        <v>8</v>
      </c>
      <c r="E442" s="99">
        <v>1000</v>
      </c>
      <c r="F442" s="99">
        <v>0.3</v>
      </c>
      <c r="G442" s="100"/>
      <c r="H442" s="101"/>
      <c r="I442" s="123">
        <v>3.4294999999999995</v>
      </c>
      <c r="J442" s="102">
        <f t="shared" si="21"/>
        <v>3429.5</v>
      </c>
      <c r="K442" s="101">
        <f>BDI!$G$17</f>
        <v>0.11260000000000001</v>
      </c>
      <c r="L442" s="101"/>
      <c r="M442" s="101"/>
      <c r="N442" s="104">
        <f t="shared" si="22"/>
        <v>3.82</v>
      </c>
      <c r="O442" s="103">
        <f t="shared" si="23"/>
        <v>1146</v>
      </c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</row>
    <row r="443" spans="1:167" s="78" customFormat="1" x14ac:dyDescent="0.2">
      <c r="A443" s="97" t="s">
        <v>2215</v>
      </c>
      <c r="B443" s="97" t="s">
        <v>887</v>
      </c>
      <c r="C443" s="98" t="s">
        <v>1466</v>
      </c>
      <c r="D443" s="99" t="s">
        <v>17</v>
      </c>
      <c r="E443" s="99">
        <v>400</v>
      </c>
      <c r="F443" s="99">
        <v>0.3</v>
      </c>
      <c r="G443" s="100"/>
      <c r="H443" s="101"/>
      <c r="I443" s="123">
        <v>2.2609999999999997</v>
      </c>
      <c r="J443" s="102">
        <f t="shared" si="21"/>
        <v>904.4</v>
      </c>
      <c r="K443" s="101">
        <f>BDI!$G$17</f>
        <v>0.11260000000000001</v>
      </c>
      <c r="L443" s="101"/>
      <c r="M443" s="101"/>
      <c r="N443" s="104">
        <f t="shared" si="22"/>
        <v>2.52</v>
      </c>
      <c r="O443" s="103">
        <f t="shared" si="23"/>
        <v>302.39999999999998</v>
      </c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</row>
    <row r="444" spans="1:167" s="78" customFormat="1" x14ac:dyDescent="0.2">
      <c r="A444" s="97" t="s">
        <v>2216</v>
      </c>
      <c r="B444" s="97" t="s">
        <v>888</v>
      </c>
      <c r="C444" s="98" t="s">
        <v>1467</v>
      </c>
      <c r="D444" s="99" t="s">
        <v>17</v>
      </c>
      <c r="E444" s="99">
        <v>400</v>
      </c>
      <c r="F444" s="99">
        <v>0.3</v>
      </c>
      <c r="G444" s="100"/>
      <c r="H444" s="101"/>
      <c r="I444" s="123">
        <v>1.71</v>
      </c>
      <c r="J444" s="102">
        <f t="shared" si="21"/>
        <v>684</v>
      </c>
      <c r="K444" s="101">
        <f>BDI!$G$17</f>
        <v>0.11260000000000001</v>
      </c>
      <c r="L444" s="101"/>
      <c r="M444" s="101"/>
      <c r="N444" s="104">
        <f t="shared" si="22"/>
        <v>1.9</v>
      </c>
      <c r="O444" s="103">
        <f t="shared" si="23"/>
        <v>228</v>
      </c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</row>
    <row r="445" spans="1:167" s="78" customFormat="1" x14ac:dyDescent="0.2">
      <c r="A445" s="97" t="s">
        <v>2217</v>
      </c>
      <c r="B445" s="97" t="s">
        <v>889</v>
      </c>
      <c r="C445" s="98" t="s">
        <v>1468</v>
      </c>
      <c r="D445" s="99" t="s">
        <v>17</v>
      </c>
      <c r="E445" s="99">
        <v>400</v>
      </c>
      <c r="F445" s="99">
        <v>0.3</v>
      </c>
      <c r="G445" s="100"/>
      <c r="H445" s="101"/>
      <c r="I445" s="123">
        <v>10.279</v>
      </c>
      <c r="J445" s="102">
        <f t="shared" si="21"/>
        <v>4111.6000000000004</v>
      </c>
      <c r="K445" s="101">
        <f>BDI!$G$17</f>
        <v>0.11260000000000001</v>
      </c>
      <c r="L445" s="101"/>
      <c r="M445" s="101"/>
      <c r="N445" s="104">
        <f t="shared" si="22"/>
        <v>11.44</v>
      </c>
      <c r="O445" s="103">
        <f t="shared" si="23"/>
        <v>1372.8</v>
      </c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</row>
    <row r="446" spans="1:167" s="78" customFormat="1" x14ac:dyDescent="0.2">
      <c r="A446" s="97" t="s">
        <v>2218</v>
      </c>
      <c r="B446" s="97" t="s">
        <v>890</v>
      </c>
      <c r="C446" s="98" t="s">
        <v>1469</v>
      </c>
      <c r="D446" s="99" t="s">
        <v>8</v>
      </c>
      <c r="E446" s="99">
        <v>150</v>
      </c>
      <c r="F446" s="99">
        <v>0.3</v>
      </c>
      <c r="G446" s="100"/>
      <c r="H446" s="101"/>
      <c r="I446" s="123">
        <v>8.36</v>
      </c>
      <c r="J446" s="102">
        <f t="shared" si="21"/>
        <v>1254</v>
      </c>
      <c r="K446" s="101">
        <f>BDI!$G$17</f>
        <v>0.11260000000000001</v>
      </c>
      <c r="L446" s="101"/>
      <c r="M446" s="101"/>
      <c r="N446" s="104">
        <f t="shared" si="22"/>
        <v>9.3000000000000007</v>
      </c>
      <c r="O446" s="103">
        <f t="shared" si="23"/>
        <v>418.5</v>
      </c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</row>
    <row r="447" spans="1:167" s="78" customFormat="1" x14ac:dyDescent="0.2">
      <c r="A447" s="97" t="s">
        <v>2219</v>
      </c>
      <c r="B447" s="97" t="s">
        <v>891</v>
      </c>
      <c r="C447" s="98" t="s">
        <v>1470</v>
      </c>
      <c r="D447" s="99" t="s">
        <v>17</v>
      </c>
      <c r="E447" s="99">
        <v>70</v>
      </c>
      <c r="F447" s="99">
        <v>0.3</v>
      </c>
      <c r="G447" s="100"/>
      <c r="H447" s="101"/>
      <c r="I447" s="123">
        <v>11.922499999999999</v>
      </c>
      <c r="J447" s="102">
        <f t="shared" si="21"/>
        <v>834.58</v>
      </c>
      <c r="K447" s="101">
        <f>BDI!$G$17</f>
        <v>0.11260000000000001</v>
      </c>
      <c r="L447" s="101"/>
      <c r="M447" s="101"/>
      <c r="N447" s="104">
        <f t="shared" si="22"/>
        <v>13.26</v>
      </c>
      <c r="O447" s="103">
        <f t="shared" si="23"/>
        <v>278.45999999999998</v>
      </c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</row>
    <row r="448" spans="1:167" s="78" customFormat="1" x14ac:dyDescent="0.2">
      <c r="A448" s="97" t="s">
        <v>2220</v>
      </c>
      <c r="B448" s="97" t="s">
        <v>892</v>
      </c>
      <c r="C448" s="98" t="s">
        <v>1471</v>
      </c>
      <c r="D448" s="99" t="s">
        <v>17</v>
      </c>
      <c r="E448" s="99">
        <v>70</v>
      </c>
      <c r="F448" s="99">
        <v>0.3</v>
      </c>
      <c r="G448" s="100"/>
      <c r="H448" s="101"/>
      <c r="I448" s="123">
        <v>4.1989999999999998</v>
      </c>
      <c r="J448" s="102">
        <f t="shared" si="21"/>
        <v>293.93</v>
      </c>
      <c r="K448" s="101">
        <f>BDI!$G$17</f>
        <v>0.11260000000000001</v>
      </c>
      <c r="L448" s="101"/>
      <c r="M448" s="101"/>
      <c r="N448" s="104">
        <f t="shared" si="22"/>
        <v>4.67</v>
      </c>
      <c r="O448" s="103">
        <f t="shared" si="23"/>
        <v>98.07</v>
      </c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</row>
    <row r="449" spans="1:167" s="78" customFormat="1" x14ac:dyDescent="0.2">
      <c r="A449" s="97" t="s">
        <v>2221</v>
      </c>
      <c r="B449" s="97" t="s">
        <v>893</v>
      </c>
      <c r="C449" s="98" t="s">
        <v>1472</v>
      </c>
      <c r="D449" s="99" t="s">
        <v>17</v>
      </c>
      <c r="E449" s="99">
        <v>150</v>
      </c>
      <c r="F449" s="99">
        <v>0.3</v>
      </c>
      <c r="G449" s="100"/>
      <c r="H449" s="101"/>
      <c r="I449" s="123">
        <v>11.950999999999999</v>
      </c>
      <c r="J449" s="102">
        <f t="shared" si="21"/>
        <v>1792.65</v>
      </c>
      <c r="K449" s="101">
        <f>BDI!$G$17</f>
        <v>0.11260000000000001</v>
      </c>
      <c r="L449" s="101"/>
      <c r="M449" s="101"/>
      <c r="N449" s="104">
        <f t="shared" si="22"/>
        <v>13.3</v>
      </c>
      <c r="O449" s="103">
        <f t="shared" si="23"/>
        <v>598.5</v>
      </c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</row>
    <row r="450" spans="1:167" s="78" customFormat="1" x14ac:dyDescent="0.2">
      <c r="A450" s="97" t="s">
        <v>2222</v>
      </c>
      <c r="B450" s="97" t="s">
        <v>894</v>
      </c>
      <c r="C450" s="98" t="s">
        <v>1473</v>
      </c>
      <c r="D450" s="99" t="s">
        <v>17</v>
      </c>
      <c r="E450" s="99">
        <v>150</v>
      </c>
      <c r="F450" s="99">
        <v>0.3</v>
      </c>
      <c r="G450" s="100"/>
      <c r="H450" s="101"/>
      <c r="I450" s="123">
        <v>0.8929999999999999</v>
      </c>
      <c r="J450" s="102">
        <f t="shared" si="21"/>
        <v>133.94999999999999</v>
      </c>
      <c r="K450" s="101">
        <f>BDI!$G$17</f>
        <v>0.11260000000000001</v>
      </c>
      <c r="L450" s="101"/>
      <c r="M450" s="101"/>
      <c r="N450" s="104">
        <f t="shared" si="22"/>
        <v>0.99</v>
      </c>
      <c r="O450" s="103">
        <f t="shared" si="23"/>
        <v>44.55</v>
      </c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</row>
    <row r="451" spans="1:167" s="78" customFormat="1" x14ac:dyDescent="0.2">
      <c r="A451" s="97" t="s">
        <v>2223</v>
      </c>
      <c r="B451" s="97" t="s">
        <v>895</v>
      </c>
      <c r="C451" s="98" t="s">
        <v>1474</v>
      </c>
      <c r="D451" s="99" t="s">
        <v>8</v>
      </c>
      <c r="E451" s="99">
        <v>1000</v>
      </c>
      <c r="F451" s="99">
        <v>0.3</v>
      </c>
      <c r="G451" s="100"/>
      <c r="H451" s="101"/>
      <c r="I451" s="123">
        <v>20.766999999999999</v>
      </c>
      <c r="J451" s="102">
        <f t="shared" si="21"/>
        <v>20767</v>
      </c>
      <c r="K451" s="101">
        <f>BDI!$G$17</f>
        <v>0.11260000000000001</v>
      </c>
      <c r="L451" s="101"/>
      <c r="M451" s="101"/>
      <c r="N451" s="104">
        <f t="shared" si="22"/>
        <v>23.11</v>
      </c>
      <c r="O451" s="103">
        <f t="shared" si="23"/>
        <v>6933</v>
      </c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</row>
    <row r="452" spans="1:167" s="78" customFormat="1" x14ac:dyDescent="0.2">
      <c r="A452" s="97" t="s">
        <v>2224</v>
      </c>
      <c r="B452" s="97" t="s">
        <v>896</v>
      </c>
      <c r="C452" s="98" t="s">
        <v>1475</v>
      </c>
      <c r="D452" s="99" t="s">
        <v>17</v>
      </c>
      <c r="E452" s="99">
        <v>50</v>
      </c>
      <c r="F452" s="99">
        <v>0.3</v>
      </c>
      <c r="G452" s="100"/>
      <c r="H452" s="101"/>
      <c r="I452" s="123">
        <v>1.37</v>
      </c>
      <c r="J452" s="102">
        <f t="shared" si="21"/>
        <v>68.5</v>
      </c>
      <c r="K452" s="101">
        <f>BDI!$G$17</f>
        <v>0.11260000000000001</v>
      </c>
      <c r="L452" s="101"/>
      <c r="M452" s="101"/>
      <c r="N452" s="104">
        <f t="shared" si="22"/>
        <v>1.52</v>
      </c>
      <c r="O452" s="103">
        <f t="shared" si="23"/>
        <v>22.8</v>
      </c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</row>
    <row r="453" spans="1:167" s="78" customFormat="1" x14ac:dyDescent="0.2">
      <c r="A453" s="97" t="s">
        <v>2225</v>
      </c>
      <c r="B453" s="97" t="s">
        <v>897</v>
      </c>
      <c r="C453" s="98" t="s">
        <v>1476</v>
      </c>
      <c r="D453" s="99" t="s">
        <v>17</v>
      </c>
      <c r="E453" s="99">
        <v>50</v>
      </c>
      <c r="F453" s="99">
        <v>0.3</v>
      </c>
      <c r="G453" s="100"/>
      <c r="H453" s="101"/>
      <c r="I453" s="123">
        <v>0.93</v>
      </c>
      <c r="J453" s="102">
        <f t="shared" si="21"/>
        <v>46.5</v>
      </c>
      <c r="K453" s="101">
        <f>BDI!$G$17</f>
        <v>0.11260000000000001</v>
      </c>
      <c r="L453" s="101"/>
      <c r="M453" s="101"/>
      <c r="N453" s="104">
        <f t="shared" si="22"/>
        <v>1.03</v>
      </c>
      <c r="O453" s="103">
        <f t="shared" si="23"/>
        <v>15.45</v>
      </c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</row>
    <row r="454" spans="1:167" s="78" customFormat="1" x14ac:dyDescent="0.2">
      <c r="A454" s="97" t="s">
        <v>2226</v>
      </c>
      <c r="B454" s="97" t="s">
        <v>898</v>
      </c>
      <c r="C454" s="98" t="s">
        <v>1477</v>
      </c>
      <c r="D454" s="99" t="s">
        <v>8</v>
      </c>
      <c r="E454" s="99">
        <v>1000</v>
      </c>
      <c r="F454" s="99">
        <v>0.3</v>
      </c>
      <c r="G454" s="100"/>
      <c r="H454" s="101"/>
      <c r="I454" s="123">
        <v>31.948499999999999</v>
      </c>
      <c r="J454" s="102">
        <f t="shared" si="21"/>
        <v>31948.5</v>
      </c>
      <c r="K454" s="101">
        <f>BDI!$G$17</f>
        <v>0.11260000000000001</v>
      </c>
      <c r="L454" s="101"/>
      <c r="M454" s="101"/>
      <c r="N454" s="104">
        <f t="shared" si="22"/>
        <v>35.549999999999997</v>
      </c>
      <c r="O454" s="103">
        <f t="shared" si="23"/>
        <v>10665</v>
      </c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</row>
    <row r="455" spans="1:167" s="78" customFormat="1" x14ac:dyDescent="0.2">
      <c r="A455" s="97" t="s">
        <v>2227</v>
      </c>
      <c r="B455" s="97" t="s">
        <v>899</v>
      </c>
      <c r="C455" s="98" t="s">
        <v>1478</v>
      </c>
      <c r="D455" s="99" t="s">
        <v>17</v>
      </c>
      <c r="E455" s="99">
        <v>50</v>
      </c>
      <c r="F455" s="99">
        <v>0.3</v>
      </c>
      <c r="G455" s="100"/>
      <c r="H455" s="101"/>
      <c r="I455" s="123">
        <v>1.67</v>
      </c>
      <c r="J455" s="102">
        <f t="shared" si="21"/>
        <v>83.5</v>
      </c>
      <c r="K455" s="101">
        <f>BDI!$G$17</f>
        <v>0.11260000000000001</v>
      </c>
      <c r="L455" s="101"/>
      <c r="M455" s="101"/>
      <c r="N455" s="104">
        <f t="shared" si="22"/>
        <v>1.86</v>
      </c>
      <c r="O455" s="103">
        <f t="shared" si="23"/>
        <v>27.9</v>
      </c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</row>
    <row r="456" spans="1:167" s="78" customFormat="1" x14ac:dyDescent="0.2">
      <c r="A456" s="97" t="s">
        <v>2228</v>
      </c>
      <c r="B456" s="97" t="s">
        <v>900</v>
      </c>
      <c r="C456" s="98" t="s">
        <v>1479</v>
      </c>
      <c r="D456" s="99" t="s">
        <v>17</v>
      </c>
      <c r="E456" s="99">
        <v>50</v>
      </c>
      <c r="F456" s="99">
        <v>0.3</v>
      </c>
      <c r="G456" s="100"/>
      <c r="H456" s="101"/>
      <c r="I456" s="123">
        <v>1</v>
      </c>
      <c r="J456" s="102">
        <f t="shared" si="21"/>
        <v>50</v>
      </c>
      <c r="K456" s="101">
        <f>BDI!$G$17</f>
        <v>0.11260000000000001</v>
      </c>
      <c r="L456" s="101"/>
      <c r="M456" s="101"/>
      <c r="N456" s="104">
        <f t="shared" si="22"/>
        <v>1.1100000000000001</v>
      </c>
      <c r="O456" s="103">
        <f t="shared" si="23"/>
        <v>16.649999999999999</v>
      </c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</row>
    <row r="457" spans="1:167" s="78" customFormat="1" x14ac:dyDescent="0.2">
      <c r="A457" s="97" t="s">
        <v>2229</v>
      </c>
      <c r="B457" s="97" t="s">
        <v>901</v>
      </c>
      <c r="C457" s="98" t="s">
        <v>1480</v>
      </c>
      <c r="D457" s="99" t="s">
        <v>8</v>
      </c>
      <c r="E457" s="99">
        <v>1000</v>
      </c>
      <c r="F457" s="99">
        <v>0.3</v>
      </c>
      <c r="G457" s="100"/>
      <c r="H457" s="101"/>
      <c r="I457" s="123">
        <v>43.329499999999996</v>
      </c>
      <c r="J457" s="102">
        <f t="shared" si="21"/>
        <v>43329.5</v>
      </c>
      <c r="K457" s="101">
        <f>BDI!$G$17</f>
        <v>0.11260000000000001</v>
      </c>
      <c r="L457" s="101"/>
      <c r="M457" s="101"/>
      <c r="N457" s="104">
        <f t="shared" si="22"/>
        <v>48.21</v>
      </c>
      <c r="O457" s="103">
        <f t="shared" si="23"/>
        <v>14463</v>
      </c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</row>
    <row r="458" spans="1:167" s="78" customFormat="1" x14ac:dyDescent="0.2">
      <c r="A458" s="97" t="s">
        <v>2230</v>
      </c>
      <c r="B458" s="97" t="s">
        <v>902</v>
      </c>
      <c r="C458" s="98" t="s">
        <v>1481</v>
      </c>
      <c r="D458" s="99" t="s">
        <v>17</v>
      </c>
      <c r="E458" s="99">
        <v>18</v>
      </c>
      <c r="F458" s="99">
        <v>0.3</v>
      </c>
      <c r="G458" s="100"/>
      <c r="H458" s="101"/>
      <c r="I458" s="123">
        <v>5.519499999999999</v>
      </c>
      <c r="J458" s="102">
        <f t="shared" si="21"/>
        <v>99.35</v>
      </c>
      <c r="K458" s="101">
        <f>BDI!$G$17</f>
        <v>0.11260000000000001</v>
      </c>
      <c r="L458" s="101"/>
      <c r="M458" s="101"/>
      <c r="N458" s="104">
        <f t="shared" si="22"/>
        <v>6.14</v>
      </c>
      <c r="O458" s="103">
        <f t="shared" si="23"/>
        <v>33.159999999999997</v>
      </c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</row>
    <row r="459" spans="1:167" s="78" customFormat="1" x14ac:dyDescent="0.2">
      <c r="A459" s="97" t="s">
        <v>2231</v>
      </c>
      <c r="B459" s="97" t="s">
        <v>903</v>
      </c>
      <c r="C459" s="98" t="s">
        <v>1482</v>
      </c>
      <c r="D459" s="99" t="s">
        <v>17</v>
      </c>
      <c r="E459" s="99">
        <v>18</v>
      </c>
      <c r="F459" s="99">
        <v>0.3</v>
      </c>
      <c r="G459" s="100"/>
      <c r="H459" s="101"/>
      <c r="I459" s="123">
        <v>3.0684999999999998</v>
      </c>
      <c r="J459" s="102">
        <f t="shared" si="21"/>
        <v>55.23</v>
      </c>
      <c r="K459" s="101">
        <f>BDI!$G$17</f>
        <v>0.11260000000000001</v>
      </c>
      <c r="L459" s="101"/>
      <c r="M459" s="101"/>
      <c r="N459" s="104">
        <f t="shared" si="22"/>
        <v>3.41</v>
      </c>
      <c r="O459" s="103">
        <f t="shared" si="23"/>
        <v>18.41</v>
      </c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</row>
    <row r="460" spans="1:167" s="78" customFormat="1" x14ac:dyDescent="0.2">
      <c r="A460" s="97" t="s">
        <v>2232</v>
      </c>
      <c r="B460" s="97" t="s">
        <v>904</v>
      </c>
      <c r="C460" s="98" t="s">
        <v>1483</v>
      </c>
      <c r="D460" s="99" t="s">
        <v>8</v>
      </c>
      <c r="E460" s="99">
        <v>1000</v>
      </c>
      <c r="F460" s="99">
        <v>0.3</v>
      </c>
      <c r="G460" s="100"/>
      <c r="H460" s="101"/>
      <c r="I460" s="123">
        <v>53.893499999999996</v>
      </c>
      <c r="J460" s="102">
        <f t="shared" si="21"/>
        <v>53893.5</v>
      </c>
      <c r="K460" s="101">
        <f>BDI!$G$17</f>
        <v>0.11260000000000001</v>
      </c>
      <c r="L460" s="101"/>
      <c r="M460" s="101"/>
      <c r="N460" s="104">
        <f t="shared" si="22"/>
        <v>59.96</v>
      </c>
      <c r="O460" s="103">
        <f t="shared" si="23"/>
        <v>17988</v>
      </c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</row>
    <row r="461" spans="1:167" s="78" customFormat="1" x14ac:dyDescent="0.2">
      <c r="A461" s="97" t="s">
        <v>2233</v>
      </c>
      <c r="B461" s="97" t="s">
        <v>905</v>
      </c>
      <c r="C461" s="98" t="s">
        <v>1484</v>
      </c>
      <c r="D461" s="99" t="s">
        <v>17</v>
      </c>
      <c r="E461" s="99">
        <v>50</v>
      </c>
      <c r="F461" s="99">
        <v>0.3</v>
      </c>
      <c r="G461" s="100"/>
      <c r="H461" s="101"/>
      <c r="I461" s="123">
        <v>3.49</v>
      </c>
      <c r="J461" s="102">
        <f t="shared" si="21"/>
        <v>174.5</v>
      </c>
      <c r="K461" s="101">
        <f>BDI!$G$17</f>
        <v>0.11260000000000001</v>
      </c>
      <c r="L461" s="101"/>
      <c r="M461" s="101"/>
      <c r="N461" s="104">
        <f t="shared" si="22"/>
        <v>3.88</v>
      </c>
      <c r="O461" s="103">
        <f t="shared" si="23"/>
        <v>58.2</v>
      </c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</row>
    <row r="462" spans="1:167" s="78" customFormat="1" x14ac:dyDescent="0.2">
      <c r="A462" s="97" t="s">
        <v>2234</v>
      </c>
      <c r="B462" s="97" t="s">
        <v>906</v>
      </c>
      <c r="C462" s="98" t="s">
        <v>1485</v>
      </c>
      <c r="D462" s="99" t="s">
        <v>17</v>
      </c>
      <c r="E462" s="99">
        <v>50</v>
      </c>
      <c r="F462" s="99">
        <v>0.3</v>
      </c>
      <c r="G462" s="100"/>
      <c r="H462" s="101"/>
      <c r="I462" s="123">
        <v>1.92</v>
      </c>
      <c r="J462" s="102">
        <f t="shared" si="21"/>
        <v>96</v>
      </c>
      <c r="K462" s="101">
        <f>BDI!$G$17</f>
        <v>0.11260000000000001</v>
      </c>
      <c r="L462" s="101"/>
      <c r="M462" s="101"/>
      <c r="N462" s="104">
        <f t="shared" si="22"/>
        <v>2.14</v>
      </c>
      <c r="O462" s="103">
        <f t="shared" si="23"/>
        <v>32.1</v>
      </c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</row>
    <row r="463" spans="1:167" s="78" customFormat="1" x14ac:dyDescent="0.2">
      <c r="A463" s="97" t="s">
        <v>2235</v>
      </c>
      <c r="B463" s="97" t="s">
        <v>907</v>
      </c>
      <c r="C463" s="98" t="s">
        <v>1486</v>
      </c>
      <c r="D463" s="99" t="s">
        <v>8</v>
      </c>
      <c r="E463" s="99">
        <v>500</v>
      </c>
      <c r="F463" s="99">
        <v>0.3</v>
      </c>
      <c r="G463" s="100"/>
      <c r="H463" s="101"/>
      <c r="I463" s="123">
        <v>65.189000000000007</v>
      </c>
      <c r="J463" s="102">
        <f t="shared" si="21"/>
        <v>32594.5</v>
      </c>
      <c r="K463" s="101">
        <f>BDI!$G$17</f>
        <v>0.11260000000000001</v>
      </c>
      <c r="L463" s="101"/>
      <c r="M463" s="101"/>
      <c r="N463" s="104">
        <f t="shared" si="22"/>
        <v>72.53</v>
      </c>
      <c r="O463" s="103">
        <f t="shared" si="23"/>
        <v>10879.5</v>
      </c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</row>
    <row r="464" spans="1:167" s="78" customFormat="1" x14ac:dyDescent="0.2">
      <c r="A464" s="97" t="s">
        <v>2236</v>
      </c>
      <c r="B464" s="97" t="s">
        <v>908</v>
      </c>
      <c r="C464" s="98" t="s">
        <v>1487</v>
      </c>
      <c r="D464" s="99" t="s">
        <v>17</v>
      </c>
      <c r="E464" s="99">
        <v>20</v>
      </c>
      <c r="F464" s="99">
        <v>0.3</v>
      </c>
      <c r="G464" s="100"/>
      <c r="H464" s="101"/>
      <c r="I464" s="123">
        <v>12.463999999999999</v>
      </c>
      <c r="J464" s="102">
        <f t="shared" si="21"/>
        <v>249.28</v>
      </c>
      <c r="K464" s="101">
        <f>BDI!$G$17</f>
        <v>0.11260000000000001</v>
      </c>
      <c r="L464" s="101"/>
      <c r="M464" s="101"/>
      <c r="N464" s="104">
        <f t="shared" si="22"/>
        <v>13.87</v>
      </c>
      <c r="O464" s="103">
        <f t="shared" si="23"/>
        <v>83.22</v>
      </c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</row>
    <row r="465" spans="1:167" s="78" customFormat="1" x14ac:dyDescent="0.2">
      <c r="A465" s="97" t="s">
        <v>2237</v>
      </c>
      <c r="B465" s="97" t="s">
        <v>909</v>
      </c>
      <c r="C465" s="98" t="s">
        <v>1488</v>
      </c>
      <c r="D465" s="99" t="s">
        <v>17</v>
      </c>
      <c r="E465" s="99">
        <v>20</v>
      </c>
      <c r="F465" s="99">
        <v>0.3</v>
      </c>
      <c r="G465" s="100"/>
      <c r="H465" s="101"/>
      <c r="I465" s="123">
        <v>5.8994999999999997</v>
      </c>
      <c r="J465" s="102">
        <f t="shared" si="21"/>
        <v>117.99</v>
      </c>
      <c r="K465" s="101">
        <f>BDI!$G$17</f>
        <v>0.11260000000000001</v>
      </c>
      <c r="L465" s="101"/>
      <c r="M465" s="101"/>
      <c r="N465" s="104">
        <f t="shared" si="22"/>
        <v>6.56</v>
      </c>
      <c r="O465" s="103">
        <f t="shared" si="23"/>
        <v>39.36</v>
      </c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</row>
    <row r="466" spans="1:167" s="78" customFormat="1" x14ac:dyDescent="0.2">
      <c r="A466" s="97" t="s">
        <v>2238</v>
      </c>
      <c r="B466" s="97" t="s">
        <v>910</v>
      </c>
      <c r="C466" s="98" t="s">
        <v>1489</v>
      </c>
      <c r="D466" s="99" t="s">
        <v>8</v>
      </c>
      <c r="E466" s="99">
        <v>500</v>
      </c>
      <c r="F466" s="99">
        <v>0.3</v>
      </c>
      <c r="G466" s="100"/>
      <c r="H466" s="101"/>
      <c r="I466" s="123">
        <v>37.47</v>
      </c>
      <c r="J466" s="102">
        <f t="shared" si="21"/>
        <v>18735</v>
      </c>
      <c r="K466" s="101">
        <f>BDI!$G$17</f>
        <v>0.11260000000000001</v>
      </c>
      <c r="L466" s="101"/>
      <c r="M466" s="101"/>
      <c r="N466" s="104">
        <f t="shared" si="22"/>
        <v>41.69</v>
      </c>
      <c r="O466" s="103">
        <f t="shared" si="23"/>
        <v>6253.5</v>
      </c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</row>
    <row r="467" spans="1:167" s="78" customFormat="1" x14ac:dyDescent="0.2">
      <c r="A467" s="97" t="s">
        <v>2239</v>
      </c>
      <c r="B467" s="97" t="s">
        <v>911</v>
      </c>
      <c r="C467" s="98" t="s">
        <v>1490</v>
      </c>
      <c r="D467" s="99" t="s">
        <v>17</v>
      </c>
      <c r="E467" s="99">
        <v>40</v>
      </c>
      <c r="F467" s="99">
        <v>0.3</v>
      </c>
      <c r="G467" s="100"/>
      <c r="H467" s="101"/>
      <c r="I467" s="123">
        <v>8.0399999999999991</v>
      </c>
      <c r="J467" s="102">
        <f t="shared" si="21"/>
        <v>321.60000000000002</v>
      </c>
      <c r="K467" s="101">
        <f>BDI!$G$17</f>
        <v>0.11260000000000001</v>
      </c>
      <c r="L467" s="101"/>
      <c r="M467" s="101"/>
      <c r="N467" s="104">
        <f t="shared" si="22"/>
        <v>8.9499999999999993</v>
      </c>
      <c r="O467" s="103">
        <f t="shared" si="23"/>
        <v>107.4</v>
      </c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</row>
    <row r="468" spans="1:167" s="78" customFormat="1" x14ac:dyDescent="0.2">
      <c r="A468" s="97" t="s">
        <v>2240</v>
      </c>
      <c r="B468" s="97" t="s">
        <v>912</v>
      </c>
      <c r="C468" s="98" t="s">
        <v>1491</v>
      </c>
      <c r="D468" s="99" t="s">
        <v>17</v>
      </c>
      <c r="E468" s="99">
        <v>40</v>
      </c>
      <c r="F468" s="99">
        <v>0.3</v>
      </c>
      <c r="G468" s="100"/>
      <c r="H468" s="101"/>
      <c r="I468" s="123">
        <v>4.24</v>
      </c>
      <c r="J468" s="102">
        <f t="shared" si="21"/>
        <v>169.6</v>
      </c>
      <c r="K468" s="101">
        <f>BDI!$G$17</f>
        <v>0.11260000000000001</v>
      </c>
      <c r="L468" s="101"/>
      <c r="M468" s="101"/>
      <c r="N468" s="104">
        <f t="shared" si="22"/>
        <v>4.72</v>
      </c>
      <c r="O468" s="103">
        <f t="shared" si="23"/>
        <v>56.64</v>
      </c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</row>
    <row r="469" spans="1:167" s="78" customFormat="1" x14ac:dyDescent="0.2">
      <c r="A469" s="97" t="s">
        <v>2241</v>
      </c>
      <c r="B469" s="97" t="s">
        <v>913</v>
      </c>
      <c r="C469" s="98" t="s">
        <v>1492</v>
      </c>
      <c r="D469" s="99" t="s">
        <v>17</v>
      </c>
      <c r="E469" s="99">
        <v>40</v>
      </c>
      <c r="F469" s="99">
        <v>0.3</v>
      </c>
      <c r="G469" s="100"/>
      <c r="H469" s="101"/>
      <c r="I469" s="123">
        <v>8.61</v>
      </c>
      <c r="J469" s="102">
        <f t="shared" si="21"/>
        <v>344.4</v>
      </c>
      <c r="K469" s="101">
        <f>BDI!$G$17</f>
        <v>0.11260000000000001</v>
      </c>
      <c r="L469" s="101"/>
      <c r="M469" s="101"/>
      <c r="N469" s="104">
        <f t="shared" si="22"/>
        <v>9.58</v>
      </c>
      <c r="O469" s="103">
        <f t="shared" si="23"/>
        <v>114.96</v>
      </c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</row>
    <row r="470" spans="1:167" s="78" customFormat="1" x14ac:dyDescent="0.2">
      <c r="A470" s="97" t="s">
        <v>2242</v>
      </c>
      <c r="B470" s="97" t="s">
        <v>914</v>
      </c>
      <c r="C470" s="98" t="s">
        <v>1493</v>
      </c>
      <c r="D470" s="99" t="s">
        <v>8</v>
      </c>
      <c r="E470" s="99">
        <v>30</v>
      </c>
      <c r="F470" s="99">
        <v>0.3</v>
      </c>
      <c r="G470" s="100"/>
      <c r="H470" s="101"/>
      <c r="I470" s="123">
        <v>104.81349999999999</v>
      </c>
      <c r="J470" s="102">
        <f t="shared" si="21"/>
        <v>3144.41</v>
      </c>
      <c r="K470" s="101">
        <f>BDI!$G$17</f>
        <v>0.11260000000000001</v>
      </c>
      <c r="L470" s="101"/>
      <c r="M470" s="101"/>
      <c r="N470" s="104">
        <f t="shared" si="22"/>
        <v>116.62</v>
      </c>
      <c r="O470" s="103">
        <f t="shared" si="23"/>
        <v>1049.58</v>
      </c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</row>
    <row r="471" spans="1:167" s="78" customFormat="1" x14ac:dyDescent="0.2">
      <c r="A471" s="97" t="s">
        <v>2243</v>
      </c>
      <c r="B471" s="97" t="s">
        <v>915</v>
      </c>
      <c r="C471" s="98" t="s">
        <v>1494</v>
      </c>
      <c r="D471" s="99" t="s">
        <v>17</v>
      </c>
      <c r="E471" s="99">
        <v>15</v>
      </c>
      <c r="F471" s="99">
        <v>0.3</v>
      </c>
      <c r="G471" s="100"/>
      <c r="H471" s="101"/>
      <c r="I471" s="123">
        <v>21.412999999999997</v>
      </c>
      <c r="J471" s="102">
        <f t="shared" si="21"/>
        <v>321.2</v>
      </c>
      <c r="K471" s="101">
        <f>BDI!$G$17</f>
        <v>0.11260000000000001</v>
      </c>
      <c r="L471" s="101"/>
      <c r="M471" s="101"/>
      <c r="N471" s="104">
        <f t="shared" si="22"/>
        <v>23.82</v>
      </c>
      <c r="O471" s="103">
        <f t="shared" si="23"/>
        <v>107.19</v>
      </c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</row>
    <row r="472" spans="1:167" s="78" customFormat="1" x14ac:dyDescent="0.2">
      <c r="A472" s="97" t="s">
        <v>2244</v>
      </c>
      <c r="B472" s="97" t="s">
        <v>916</v>
      </c>
      <c r="C472" s="98" t="s">
        <v>1495</v>
      </c>
      <c r="D472" s="99" t="s">
        <v>17</v>
      </c>
      <c r="E472" s="99">
        <v>15</v>
      </c>
      <c r="F472" s="99">
        <v>0.3</v>
      </c>
      <c r="G472" s="100"/>
      <c r="H472" s="101"/>
      <c r="I472" s="123">
        <v>11.846500000000001</v>
      </c>
      <c r="J472" s="102">
        <f t="shared" si="21"/>
        <v>177.7</v>
      </c>
      <c r="K472" s="101">
        <f>BDI!$G$17</f>
        <v>0.11260000000000001</v>
      </c>
      <c r="L472" s="101"/>
      <c r="M472" s="101"/>
      <c r="N472" s="104">
        <f t="shared" si="22"/>
        <v>13.18</v>
      </c>
      <c r="O472" s="103">
        <f t="shared" si="23"/>
        <v>59.31</v>
      </c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</row>
    <row r="473" spans="1:167" s="78" customFormat="1" x14ac:dyDescent="0.2">
      <c r="A473" s="97" t="s">
        <v>2245</v>
      </c>
      <c r="B473" s="97" t="s">
        <v>917</v>
      </c>
      <c r="C473" s="98" t="s">
        <v>1496</v>
      </c>
      <c r="D473" s="99" t="s">
        <v>8</v>
      </c>
      <c r="E473" s="99">
        <v>30</v>
      </c>
      <c r="F473" s="99">
        <v>0.3</v>
      </c>
      <c r="G473" s="100"/>
      <c r="H473" s="101"/>
      <c r="I473" s="123">
        <v>67.55</v>
      </c>
      <c r="J473" s="102">
        <f t="shared" si="21"/>
        <v>2026.5</v>
      </c>
      <c r="K473" s="101">
        <f>BDI!$G$17</f>
        <v>0.11260000000000001</v>
      </c>
      <c r="L473" s="101"/>
      <c r="M473" s="101"/>
      <c r="N473" s="104">
        <f t="shared" si="22"/>
        <v>75.16</v>
      </c>
      <c r="O473" s="103">
        <f t="shared" si="23"/>
        <v>676.44</v>
      </c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</row>
    <row r="474" spans="1:167" s="78" customFormat="1" x14ac:dyDescent="0.2">
      <c r="A474" s="97" t="s">
        <v>2246</v>
      </c>
      <c r="B474" s="97" t="s">
        <v>918</v>
      </c>
      <c r="C474" s="98" t="s">
        <v>1497</v>
      </c>
      <c r="D474" s="99" t="s">
        <v>17</v>
      </c>
      <c r="E474" s="99">
        <v>15</v>
      </c>
      <c r="F474" s="99">
        <v>0.3</v>
      </c>
      <c r="G474" s="100"/>
      <c r="H474" s="101"/>
      <c r="I474" s="123">
        <v>21.43</v>
      </c>
      <c r="J474" s="102">
        <f t="shared" si="21"/>
        <v>321.45</v>
      </c>
      <c r="K474" s="101">
        <f>BDI!$G$17</f>
        <v>0.11260000000000001</v>
      </c>
      <c r="L474" s="101"/>
      <c r="M474" s="101"/>
      <c r="N474" s="104">
        <f t="shared" si="22"/>
        <v>23.84</v>
      </c>
      <c r="O474" s="103">
        <f t="shared" si="23"/>
        <v>107.28</v>
      </c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</row>
    <row r="475" spans="1:167" s="78" customFormat="1" x14ac:dyDescent="0.2">
      <c r="A475" s="97" t="s">
        <v>2247</v>
      </c>
      <c r="B475" s="97" t="s">
        <v>919</v>
      </c>
      <c r="C475" s="98" t="s">
        <v>1498</v>
      </c>
      <c r="D475" s="99" t="s">
        <v>17</v>
      </c>
      <c r="E475" s="99">
        <v>15</v>
      </c>
      <c r="F475" s="99">
        <v>0.3</v>
      </c>
      <c r="G475" s="100"/>
      <c r="H475" s="101"/>
      <c r="I475" s="123">
        <v>8.5299999999999994</v>
      </c>
      <c r="J475" s="102">
        <f t="shared" si="21"/>
        <v>127.95</v>
      </c>
      <c r="K475" s="101">
        <f>BDI!$G$17</f>
        <v>0.11260000000000001</v>
      </c>
      <c r="L475" s="101"/>
      <c r="M475" s="101"/>
      <c r="N475" s="104">
        <f t="shared" si="22"/>
        <v>9.49</v>
      </c>
      <c r="O475" s="103">
        <f t="shared" si="23"/>
        <v>42.71</v>
      </c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</row>
    <row r="476" spans="1:167" s="78" customFormat="1" x14ac:dyDescent="0.2">
      <c r="A476" s="97" t="s">
        <v>2248</v>
      </c>
      <c r="B476" s="97" t="s">
        <v>920</v>
      </c>
      <c r="C476" s="98" t="s">
        <v>1499</v>
      </c>
      <c r="D476" s="99" t="s">
        <v>8</v>
      </c>
      <c r="E476" s="99">
        <v>30</v>
      </c>
      <c r="F476" s="99">
        <v>0.3</v>
      </c>
      <c r="G476" s="100"/>
      <c r="H476" s="101"/>
      <c r="I476" s="123">
        <v>90.7</v>
      </c>
      <c r="J476" s="102">
        <f t="shared" si="21"/>
        <v>2721</v>
      </c>
      <c r="K476" s="101">
        <f>BDI!$G$17</f>
        <v>0.11260000000000001</v>
      </c>
      <c r="L476" s="101"/>
      <c r="M476" s="101"/>
      <c r="N476" s="104">
        <f t="shared" si="22"/>
        <v>100.91</v>
      </c>
      <c r="O476" s="103">
        <f t="shared" si="23"/>
        <v>908.19</v>
      </c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</row>
    <row r="477" spans="1:167" s="78" customFormat="1" x14ac:dyDescent="0.2">
      <c r="A477" s="97" t="s">
        <v>2249</v>
      </c>
      <c r="B477" s="97" t="s">
        <v>921</v>
      </c>
      <c r="C477" s="98" t="s">
        <v>1500</v>
      </c>
      <c r="D477" s="99" t="s">
        <v>17</v>
      </c>
      <c r="E477" s="99">
        <v>15</v>
      </c>
      <c r="F477" s="99">
        <v>0.3</v>
      </c>
      <c r="G477" s="100"/>
      <c r="H477" s="101"/>
      <c r="I477" s="123">
        <v>42.094500000000004</v>
      </c>
      <c r="J477" s="102">
        <f t="shared" si="21"/>
        <v>631.41999999999996</v>
      </c>
      <c r="K477" s="101">
        <f>BDI!$G$17</f>
        <v>0.11260000000000001</v>
      </c>
      <c r="L477" s="101"/>
      <c r="M477" s="101"/>
      <c r="N477" s="104">
        <f t="shared" si="22"/>
        <v>46.83</v>
      </c>
      <c r="O477" s="103">
        <f t="shared" si="23"/>
        <v>210.74</v>
      </c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</row>
    <row r="478" spans="1:167" s="78" customFormat="1" x14ac:dyDescent="0.2">
      <c r="A478" s="97" t="s">
        <v>2250</v>
      </c>
      <c r="B478" s="97" t="s">
        <v>922</v>
      </c>
      <c r="C478" s="98" t="s">
        <v>1501</v>
      </c>
      <c r="D478" s="99" t="s">
        <v>17</v>
      </c>
      <c r="E478" s="99">
        <v>15</v>
      </c>
      <c r="F478" s="99">
        <v>0.3</v>
      </c>
      <c r="G478" s="100"/>
      <c r="H478" s="101"/>
      <c r="I478" s="123">
        <v>26.153500000000001</v>
      </c>
      <c r="J478" s="102">
        <f t="shared" si="21"/>
        <v>392.3</v>
      </c>
      <c r="K478" s="101">
        <f>BDI!$G$17</f>
        <v>0.11260000000000001</v>
      </c>
      <c r="L478" s="101"/>
      <c r="M478" s="101"/>
      <c r="N478" s="104">
        <f t="shared" si="22"/>
        <v>29.1</v>
      </c>
      <c r="O478" s="103">
        <f t="shared" si="23"/>
        <v>130.94999999999999</v>
      </c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</row>
    <row r="479" spans="1:167" s="78" customFormat="1" x14ac:dyDescent="0.2">
      <c r="A479" s="97" t="s">
        <v>2251</v>
      </c>
      <c r="B479" s="97" t="s">
        <v>923</v>
      </c>
      <c r="C479" s="98" t="s">
        <v>1502</v>
      </c>
      <c r="D479" s="99" t="s">
        <v>8</v>
      </c>
      <c r="E479" s="99">
        <v>30</v>
      </c>
      <c r="F479" s="99">
        <v>0.3</v>
      </c>
      <c r="G479" s="100"/>
      <c r="H479" s="101"/>
      <c r="I479" s="123">
        <v>120.8</v>
      </c>
      <c r="J479" s="102">
        <f t="shared" si="21"/>
        <v>3624</v>
      </c>
      <c r="K479" s="101">
        <f>BDI!$G$17</f>
        <v>0.11260000000000001</v>
      </c>
      <c r="L479" s="101"/>
      <c r="M479" s="101"/>
      <c r="N479" s="104">
        <f t="shared" si="22"/>
        <v>134.4</v>
      </c>
      <c r="O479" s="103">
        <f t="shared" si="23"/>
        <v>1209.5999999999999</v>
      </c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</row>
    <row r="480" spans="1:167" s="78" customFormat="1" x14ac:dyDescent="0.2">
      <c r="A480" s="97" t="s">
        <v>2252</v>
      </c>
      <c r="B480" s="97" t="s">
        <v>924</v>
      </c>
      <c r="C480" s="98" t="s">
        <v>1503</v>
      </c>
      <c r="D480" s="99" t="s">
        <v>17</v>
      </c>
      <c r="E480" s="99">
        <v>15</v>
      </c>
      <c r="F480" s="99">
        <v>0.3</v>
      </c>
      <c r="G480" s="100"/>
      <c r="H480" s="101"/>
      <c r="I480" s="123">
        <v>64.609499999999997</v>
      </c>
      <c r="J480" s="102">
        <f t="shared" si="21"/>
        <v>969.14</v>
      </c>
      <c r="K480" s="101">
        <f>BDI!$G$17</f>
        <v>0.11260000000000001</v>
      </c>
      <c r="L480" s="101"/>
      <c r="M480" s="101"/>
      <c r="N480" s="104">
        <f t="shared" si="22"/>
        <v>71.88</v>
      </c>
      <c r="O480" s="103">
        <f t="shared" si="23"/>
        <v>323.45999999999998</v>
      </c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</row>
    <row r="481" spans="1:167" s="78" customFormat="1" x14ac:dyDescent="0.2">
      <c r="A481" s="97" t="s">
        <v>2253</v>
      </c>
      <c r="B481" s="97" t="s">
        <v>925</v>
      </c>
      <c r="C481" s="98" t="s">
        <v>1504</v>
      </c>
      <c r="D481" s="99" t="s">
        <v>17</v>
      </c>
      <c r="E481" s="99">
        <v>15</v>
      </c>
      <c r="F481" s="99">
        <v>0.3</v>
      </c>
      <c r="G481" s="100"/>
      <c r="H481" s="101"/>
      <c r="I481" s="123">
        <v>33.164499999999997</v>
      </c>
      <c r="J481" s="102">
        <f t="shared" si="21"/>
        <v>497.47</v>
      </c>
      <c r="K481" s="101">
        <f>BDI!$G$17</f>
        <v>0.11260000000000001</v>
      </c>
      <c r="L481" s="101"/>
      <c r="M481" s="101"/>
      <c r="N481" s="104">
        <f t="shared" si="22"/>
        <v>36.9</v>
      </c>
      <c r="O481" s="103">
        <f t="shared" si="23"/>
        <v>166.05</v>
      </c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</row>
    <row r="482" spans="1:167" s="78" customFormat="1" ht="25.5" x14ac:dyDescent="0.2">
      <c r="A482" s="97" t="s">
        <v>2254</v>
      </c>
      <c r="B482" s="97" t="s">
        <v>926</v>
      </c>
      <c r="C482" s="98" t="s">
        <v>1505</v>
      </c>
      <c r="D482" s="99" t="s">
        <v>8</v>
      </c>
      <c r="E482" s="99">
        <v>1500</v>
      </c>
      <c r="F482" s="99">
        <v>0.3</v>
      </c>
      <c r="G482" s="100"/>
      <c r="H482" s="101"/>
      <c r="I482" s="123">
        <v>8.2200000000000006</v>
      </c>
      <c r="J482" s="102">
        <f t="shared" si="21"/>
        <v>12330</v>
      </c>
      <c r="K482" s="101">
        <f>BDI!$G$17</f>
        <v>0.11260000000000001</v>
      </c>
      <c r="L482" s="101"/>
      <c r="M482" s="101"/>
      <c r="N482" s="104">
        <f t="shared" si="22"/>
        <v>9.15</v>
      </c>
      <c r="O482" s="103">
        <f t="shared" si="23"/>
        <v>4117.5</v>
      </c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</row>
    <row r="483" spans="1:167" s="78" customFormat="1" ht="25.5" x14ac:dyDescent="0.2">
      <c r="A483" s="97" t="s">
        <v>2255</v>
      </c>
      <c r="B483" s="97" t="s">
        <v>927</v>
      </c>
      <c r="C483" s="98" t="s">
        <v>1506</v>
      </c>
      <c r="D483" s="99" t="s">
        <v>8</v>
      </c>
      <c r="E483" s="99">
        <v>1500</v>
      </c>
      <c r="F483" s="99">
        <v>0.3</v>
      </c>
      <c r="G483" s="100"/>
      <c r="H483" s="101"/>
      <c r="I483" s="123">
        <v>9.84</v>
      </c>
      <c r="J483" s="102">
        <f t="shared" si="21"/>
        <v>14760</v>
      </c>
      <c r="K483" s="101">
        <f>BDI!$G$17</f>
        <v>0.11260000000000001</v>
      </c>
      <c r="L483" s="101"/>
      <c r="M483" s="101"/>
      <c r="N483" s="104">
        <f t="shared" si="22"/>
        <v>10.95</v>
      </c>
      <c r="O483" s="103">
        <f t="shared" si="23"/>
        <v>4927.5</v>
      </c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</row>
    <row r="484" spans="1:167" s="78" customFormat="1" ht="25.5" x14ac:dyDescent="0.2">
      <c r="A484" s="97" t="s">
        <v>2256</v>
      </c>
      <c r="B484" s="97" t="s">
        <v>928</v>
      </c>
      <c r="C484" s="98" t="s">
        <v>1507</v>
      </c>
      <c r="D484" s="99" t="s">
        <v>8</v>
      </c>
      <c r="E484" s="99">
        <v>1500</v>
      </c>
      <c r="F484" s="99">
        <v>0.3</v>
      </c>
      <c r="G484" s="100"/>
      <c r="H484" s="101"/>
      <c r="I484" s="123">
        <v>10.08</v>
      </c>
      <c r="J484" s="102">
        <f t="shared" si="21"/>
        <v>15120</v>
      </c>
      <c r="K484" s="101">
        <f>BDI!$G$17</f>
        <v>0.11260000000000001</v>
      </c>
      <c r="L484" s="101"/>
      <c r="M484" s="101"/>
      <c r="N484" s="104">
        <f t="shared" si="22"/>
        <v>11.22</v>
      </c>
      <c r="O484" s="103">
        <f t="shared" si="23"/>
        <v>5049</v>
      </c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</row>
    <row r="485" spans="1:167" s="78" customFormat="1" ht="25.5" x14ac:dyDescent="0.2">
      <c r="A485" s="97" t="s">
        <v>2257</v>
      </c>
      <c r="B485" s="97" t="s">
        <v>929</v>
      </c>
      <c r="C485" s="98" t="s">
        <v>1508</v>
      </c>
      <c r="D485" s="99" t="s">
        <v>8</v>
      </c>
      <c r="E485" s="99">
        <v>1500</v>
      </c>
      <c r="F485" s="99">
        <v>0.3</v>
      </c>
      <c r="G485" s="100"/>
      <c r="H485" s="101"/>
      <c r="I485" s="123">
        <v>12.26</v>
      </c>
      <c r="J485" s="102">
        <f t="shared" si="21"/>
        <v>18390</v>
      </c>
      <c r="K485" s="101">
        <f>BDI!$G$17</f>
        <v>0.11260000000000001</v>
      </c>
      <c r="L485" s="101"/>
      <c r="M485" s="101"/>
      <c r="N485" s="104">
        <f t="shared" si="22"/>
        <v>13.64</v>
      </c>
      <c r="O485" s="103">
        <f t="shared" si="23"/>
        <v>6138</v>
      </c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</row>
    <row r="486" spans="1:167" s="78" customFormat="1" ht="25.5" x14ac:dyDescent="0.2">
      <c r="A486" s="97" t="s">
        <v>2258</v>
      </c>
      <c r="B486" s="97" t="s">
        <v>930</v>
      </c>
      <c r="C486" s="98" t="s">
        <v>1509</v>
      </c>
      <c r="D486" s="99" t="s">
        <v>8</v>
      </c>
      <c r="E486" s="99">
        <v>600</v>
      </c>
      <c r="F486" s="99">
        <v>0.3</v>
      </c>
      <c r="G486" s="100"/>
      <c r="H486" s="101"/>
      <c r="I486" s="123">
        <v>12.97</v>
      </c>
      <c r="J486" s="102">
        <f t="shared" si="21"/>
        <v>7782</v>
      </c>
      <c r="K486" s="101">
        <f>BDI!$G$17</f>
        <v>0.11260000000000001</v>
      </c>
      <c r="L486" s="101"/>
      <c r="M486" s="101"/>
      <c r="N486" s="104">
        <f t="shared" si="22"/>
        <v>14.43</v>
      </c>
      <c r="O486" s="103">
        <f t="shared" si="23"/>
        <v>2597.4</v>
      </c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</row>
    <row r="487" spans="1:167" s="78" customFormat="1" ht="38.25" x14ac:dyDescent="0.2">
      <c r="A487" s="97" t="s">
        <v>2259</v>
      </c>
      <c r="B487" s="97" t="s">
        <v>931</v>
      </c>
      <c r="C487" s="98" t="s">
        <v>1510</v>
      </c>
      <c r="D487" s="99" t="s">
        <v>8</v>
      </c>
      <c r="E487" s="99">
        <v>600</v>
      </c>
      <c r="F487" s="99">
        <v>0.3</v>
      </c>
      <c r="G487" s="100"/>
      <c r="H487" s="101"/>
      <c r="I487" s="123">
        <v>14.98</v>
      </c>
      <c r="J487" s="102">
        <f t="shared" si="21"/>
        <v>8988</v>
      </c>
      <c r="K487" s="101">
        <f>BDI!$G$17</f>
        <v>0.11260000000000001</v>
      </c>
      <c r="L487" s="101"/>
      <c r="M487" s="101"/>
      <c r="N487" s="104">
        <f t="shared" si="22"/>
        <v>16.670000000000002</v>
      </c>
      <c r="O487" s="103">
        <f t="shared" si="23"/>
        <v>3000.6</v>
      </c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</row>
    <row r="488" spans="1:167" s="78" customFormat="1" ht="25.5" x14ac:dyDescent="0.2">
      <c r="A488" s="97" t="s">
        <v>2260</v>
      </c>
      <c r="B488" s="97" t="s">
        <v>932</v>
      </c>
      <c r="C488" s="98" t="s">
        <v>1511</v>
      </c>
      <c r="D488" s="99" t="s">
        <v>8</v>
      </c>
      <c r="E488" s="99">
        <v>300</v>
      </c>
      <c r="F488" s="99">
        <v>0.3</v>
      </c>
      <c r="G488" s="100"/>
      <c r="H488" s="101"/>
      <c r="I488" s="123">
        <v>17.899999999999999</v>
      </c>
      <c r="J488" s="102">
        <f t="shared" ref="J488:J551" si="24">IF(ISNUMBER(I488),ROUND(E488*I488,2),"")</f>
        <v>5370</v>
      </c>
      <c r="K488" s="101">
        <f>BDI!$G$17</f>
        <v>0.11260000000000001</v>
      </c>
      <c r="L488" s="101"/>
      <c r="M488" s="101"/>
      <c r="N488" s="104">
        <f t="shared" ref="N488:N515" si="25">IF(ISNUMBER(I488),ROUND(I488*(1+K488),2),"")</f>
        <v>19.920000000000002</v>
      </c>
      <c r="O488" s="103">
        <f t="shared" ref="O488:O551" si="26">IF(ISNUMBER(I488),ROUND(F488*N488*E488,2),"")</f>
        <v>1792.8</v>
      </c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</row>
    <row r="489" spans="1:167" s="78" customFormat="1" ht="38.25" x14ac:dyDescent="0.2">
      <c r="A489" s="97" t="s">
        <v>2261</v>
      </c>
      <c r="B489" s="97" t="s">
        <v>933</v>
      </c>
      <c r="C489" s="98" t="s">
        <v>1512</v>
      </c>
      <c r="D489" s="99" t="s">
        <v>8</v>
      </c>
      <c r="E489" s="99">
        <v>1200</v>
      </c>
      <c r="F489" s="99">
        <v>0.3</v>
      </c>
      <c r="G489" s="100"/>
      <c r="H489" s="101"/>
      <c r="I489" s="123">
        <v>20.86</v>
      </c>
      <c r="J489" s="102">
        <f t="shared" si="24"/>
        <v>25032</v>
      </c>
      <c r="K489" s="101">
        <f>BDI!$G$17</f>
        <v>0.11260000000000001</v>
      </c>
      <c r="L489" s="101"/>
      <c r="M489" s="101"/>
      <c r="N489" s="104">
        <f t="shared" si="25"/>
        <v>23.21</v>
      </c>
      <c r="O489" s="103">
        <f t="shared" si="26"/>
        <v>8355.6</v>
      </c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</row>
    <row r="490" spans="1:167" s="78" customFormat="1" ht="38.25" x14ac:dyDescent="0.2">
      <c r="A490" s="97" t="s">
        <v>2262</v>
      </c>
      <c r="B490" s="97" t="s">
        <v>934</v>
      </c>
      <c r="C490" s="98" t="s">
        <v>1513</v>
      </c>
      <c r="D490" s="99" t="s">
        <v>8</v>
      </c>
      <c r="E490" s="99">
        <v>750</v>
      </c>
      <c r="F490" s="99">
        <v>0.3</v>
      </c>
      <c r="G490" s="100"/>
      <c r="H490" s="101"/>
      <c r="I490" s="123">
        <v>21.52</v>
      </c>
      <c r="J490" s="102">
        <f t="shared" si="24"/>
        <v>16140</v>
      </c>
      <c r="K490" s="101">
        <f>BDI!$G$17</f>
        <v>0.11260000000000001</v>
      </c>
      <c r="L490" s="101"/>
      <c r="M490" s="101"/>
      <c r="N490" s="104">
        <f t="shared" si="25"/>
        <v>23.94</v>
      </c>
      <c r="O490" s="103">
        <f t="shared" si="26"/>
        <v>5386.5</v>
      </c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</row>
    <row r="491" spans="1:167" s="78" customFormat="1" ht="38.25" x14ac:dyDescent="0.2">
      <c r="A491" s="97" t="s">
        <v>2263</v>
      </c>
      <c r="B491" s="97" t="s">
        <v>935</v>
      </c>
      <c r="C491" s="98" t="s">
        <v>1514</v>
      </c>
      <c r="D491" s="99" t="s">
        <v>8</v>
      </c>
      <c r="E491" s="99">
        <v>300</v>
      </c>
      <c r="F491" s="99">
        <v>0.3</v>
      </c>
      <c r="G491" s="100"/>
      <c r="H491" s="101"/>
      <c r="I491" s="123">
        <v>25.53</v>
      </c>
      <c r="J491" s="102">
        <f t="shared" si="24"/>
        <v>7659</v>
      </c>
      <c r="K491" s="101">
        <f>BDI!$G$17</f>
        <v>0.11260000000000001</v>
      </c>
      <c r="L491" s="101"/>
      <c r="M491" s="101"/>
      <c r="N491" s="104">
        <f t="shared" si="25"/>
        <v>28.4</v>
      </c>
      <c r="O491" s="103">
        <f t="shared" si="26"/>
        <v>2556</v>
      </c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</row>
    <row r="492" spans="1:167" s="78" customFormat="1" ht="25.5" x14ac:dyDescent="0.2">
      <c r="A492" s="97" t="s">
        <v>2264</v>
      </c>
      <c r="B492" s="97" t="s">
        <v>936</v>
      </c>
      <c r="C492" s="98" t="s">
        <v>1515</v>
      </c>
      <c r="D492" s="99" t="s">
        <v>8</v>
      </c>
      <c r="E492" s="99">
        <v>240</v>
      </c>
      <c r="F492" s="99">
        <v>0.3</v>
      </c>
      <c r="G492" s="100"/>
      <c r="H492" s="101"/>
      <c r="I492" s="123">
        <v>28.57</v>
      </c>
      <c r="J492" s="102">
        <f t="shared" si="24"/>
        <v>6856.8</v>
      </c>
      <c r="K492" s="101">
        <f>BDI!$G$17</f>
        <v>0.11260000000000001</v>
      </c>
      <c r="L492" s="101"/>
      <c r="M492" s="101"/>
      <c r="N492" s="104">
        <f t="shared" si="25"/>
        <v>31.79</v>
      </c>
      <c r="O492" s="103">
        <f t="shared" si="26"/>
        <v>2288.88</v>
      </c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</row>
    <row r="493" spans="1:167" s="78" customFormat="1" ht="25.5" x14ac:dyDescent="0.2">
      <c r="A493" s="97" t="s">
        <v>2265</v>
      </c>
      <c r="B493" s="97" t="s">
        <v>937</v>
      </c>
      <c r="C493" s="98" t="s">
        <v>1516</v>
      </c>
      <c r="D493" s="99" t="s">
        <v>8</v>
      </c>
      <c r="E493" s="99">
        <v>240</v>
      </c>
      <c r="F493" s="99">
        <v>0.3</v>
      </c>
      <c r="G493" s="100"/>
      <c r="H493" s="101"/>
      <c r="I493" s="123">
        <v>32.69</v>
      </c>
      <c r="J493" s="102">
        <f t="shared" si="24"/>
        <v>7845.6</v>
      </c>
      <c r="K493" s="101">
        <f>BDI!$G$17</f>
        <v>0.11260000000000001</v>
      </c>
      <c r="L493" s="101"/>
      <c r="M493" s="101"/>
      <c r="N493" s="104">
        <f t="shared" si="25"/>
        <v>36.369999999999997</v>
      </c>
      <c r="O493" s="103">
        <f t="shared" si="26"/>
        <v>2618.64</v>
      </c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</row>
    <row r="494" spans="1:167" s="78" customFormat="1" ht="25.5" x14ac:dyDescent="0.2">
      <c r="A494" s="97" t="s">
        <v>2266</v>
      </c>
      <c r="B494" s="97" t="s">
        <v>938</v>
      </c>
      <c r="C494" s="98" t="s">
        <v>1517</v>
      </c>
      <c r="D494" s="99" t="s">
        <v>8</v>
      </c>
      <c r="E494" s="99">
        <v>240</v>
      </c>
      <c r="F494" s="99">
        <v>0.3</v>
      </c>
      <c r="G494" s="100"/>
      <c r="H494" s="101"/>
      <c r="I494" s="123">
        <v>41.57</v>
      </c>
      <c r="J494" s="102">
        <f t="shared" si="24"/>
        <v>9976.7999999999993</v>
      </c>
      <c r="K494" s="101">
        <f>BDI!$G$17</f>
        <v>0.11260000000000001</v>
      </c>
      <c r="L494" s="101"/>
      <c r="M494" s="101"/>
      <c r="N494" s="104">
        <f t="shared" si="25"/>
        <v>46.25</v>
      </c>
      <c r="O494" s="103">
        <f t="shared" si="26"/>
        <v>3330</v>
      </c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</row>
    <row r="495" spans="1:167" s="78" customFormat="1" ht="25.5" x14ac:dyDescent="0.2">
      <c r="A495" s="97" t="s">
        <v>2267</v>
      </c>
      <c r="B495" s="97" t="s">
        <v>939</v>
      </c>
      <c r="C495" s="98" t="s">
        <v>1518</v>
      </c>
      <c r="D495" s="99" t="s">
        <v>8</v>
      </c>
      <c r="E495" s="99">
        <v>240</v>
      </c>
      <c r="F495" s="99">
        <v>0.3</v>
      </c>
      <c r="G495" s="100"/>
      <c r="H495" s="101"/>
      <c r="I495" s="123">
        <v>47.11</v>
      </c>
      <c r="J495" s="102">
        <f t="shared" si="24"/>
        <v>11306.4</v>
      </c>
      <c r="K495" s="101">
        <f>BDI!$G$17</f>
        <v>0.11260000000000001</v>
      </c>
      <c r="L495" s="101"/>
      <c r="M495" s="101"/>
      <c r="N495" s="104">
        <f t="shared" si="25"/>
        <v>52.41</v>
      </c>
      <c r="O495" s="103">
        <f t="shared" si="26"/>
        <v>3773.52</v>
      </c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</row>
    <row r="496" spans="1:167" s="78" customFormat="1" ht="25.5" x14ac:dyDescent="0.2">
      <c r="A496" s="97" t="s">
        <v>2268</v>
      </c>
      <c r="B496" s="97" t="s">
        <v>940</v>
      </c>
      <c r="C496" s="98" t="s">
        <v>1519</v>
      </c>
      <c r="D496" s="99" t="s">
        <v>8</v>
      </c>
      <c r="E496" s="99">
        <v>240</v>
      </c>
      <c r="F496" s="99">
        <v>0.3</v>
      </c>
      <c r="G496" s="100"/>
      <c r="H496" s="101"/>
      <c r="I496" s="123">
        <v>55.85</v>
      </c>
      <c r="J496" s="102">
        <f t="shared" si="24"/>
        <v>13404</v>
      </c>
      <c r="K496" s="101">
        <f>BDI!$G$17</f>
        <v>0.11260000000000001</v>
      </c>
      <c r="L496" s="101"/>
      <c r="M496" s="101"/>
      <c r="N496" s="104">
        <f t="shared" si="25"/>
        <v>62.14</v>
      </c>
      <c r="O496" s="103">
        <f t="shared" si="26"/>
        <v>4474.08</v>
      </c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</row>
    <row r="497" spans="1:167" s="78" customFormat="1" ht="25.5" x14ac:dyDescent="0.2">
      <c r="A497" s="97" t="s">
        <v>2269</v>
      </c>
      <c r="B497" s="97" t="s">
        <v>941</v>
      </c>
      <c r="C497" s="98" t="s">
        <v>1520</v>
      </c>
      <c r="D497" s="99" t="s">
        <v>8</v>
      </c>
      <c r="E497" s="99">
        <v>240</v>
      </c>
      <c r="F497" s="99">
        <v>0.3</v>
      </c>
      <c r="G497" s="100"/>
      <c r="H497" s="101"/>
      <c r="I497" s="123">
        <v>61.78</v>
      </c>
      <c r="J497" s="102">
        <f t="shared" si="24"/>
        <v>14827.2</v>
      </c>
      <c r="K497" s="101">
        <f>BDI!$G$17</f>
        <v>0.11260000000000001</v>
      </c>
      <c r="L497" s="101"/>
      <c r="M497" s="101"/>
      <c r="N497" s="104">
        <f t="shared" si="25"/>
        <v>68.739999999999995</v>
      </c>
      <c r="O497" s="103">
        <f t="shared" si="26"/>
        <v>4949.28</v>
      </c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</row>
    <row r="498" spans="1:167" s="78" customFormat="1" ht="25.5" x14ac:dyDescent="0.2">
      <c r="A498" s="97" t="s">
        <v>2270</v>
      </c>
      <c r="B498" s="97" t="s">
        <v>942</v>
      </c>
      <c r="C498" s="98" t="s">
        <v>1521</v>
      </c>
      <c r="D498" s="99" t="s">
        <v>8</v>
      </c>
      <c r="E498" s="99">
        <v>240</v>
      </c>
      <c r="F498" s="99">
        <v>0.3</v>
      </c>
      <c r="G498" s="100"/>
      <c r="H498" s="101"/>
      <c r="I498" s="123">
        <v>68.58</v>
      </c>
      <c r="J498" s="102">
        <f t="shared" si="24"/>
        <v>16459.2</v>
      </c>
      <c r="K498" s="101">
        <f>BDI!$G$17</f>
        <v>0.11260000000000001</v>
      </c>
      <c r="L498" s="101"/>
      <c r="M498" s="101"/>
      <c r="N498" s="104">
        <f t="shared" si="25"/>
        <v>76.3</v>
      </c>
      <c r="O498" s="103">
        <f t="shared" si="26"/>
        <v>5493.6</v>
      </c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</row>
    <row r="499" spans="1:167" s="78" customFormat="1" ht="25.5" x14ac:dyDescent="0.2">
      <c r="A499" s="97" t="s">
        <v>2271</v>
      </c>
      <c r="B499" s="97" t="s">
        <v>943</v>
      </c>
      <c r="C499" s="98" t="s">
        <v>1522</v>
      </c>
      <c r="D499" s="99" t="s">
        <v>8</v>
      </c>
      <c r="E499" s="99">
        <v>240</v>
      </c>
      <c r="F499" s="99">
        <v>0.3</v>
      </c>
      <c r="G499" s="100"/>
      <c r="H499" s="101"/>
      <c r="I499" s="123">
        <v>86.15</v>
      </c>
      <c r="J499" s="102">
        <f t="shared" si="24"/>
        <v>20676</v>
      </c>
      <c r="K499" s="101">
        <f>BDI!$G$17</f>
        <v>0.11260000000000001</v>
      </c>
      <c r="L499" s="101"/>
      <c r="M499" s="101"/>
      <c r="N499" s="104">
        <f t="shared" si="25"/>
        <v>95.85</v>
      </c>
      <c r="O499" s="103">
        <f t="shared" si="26"/>
        <v>6901.2</v>
      </c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</row>
    <row r="500" spans="1:167" s="78" customFormat="1" x14ac:dyDescent="0.2">
      <c r="A500" s="97" t="s">
        <v>2272</v>
      </c>
      <c r="B500" s="97" t="s">
        <v>944</v>
      </c>
      <c r="C500" s="98" t="s">
        <v>1523</v>
      </c>
      <c r="D500" s="99" t="s">
        <v>9</v>
      </c>
      <c r="E500" s="99">
        <v>180</v>
      </c>
      <c r="F500" s="99">
        <v>0.3</v>
      </c>
      <c r="G500" s="100"/>
      <c r="H500" s="101"/>
      <c r="I500" s="123">
        <v>110.67</v>
      </c>
      <c r="J500" s="102">
        <f t="shared" si="24"/>
        <v>19920.599999999999</v>
      </c>
      <c r="K500" s="101">
        <f>BDI!$G$17</f>
        <v>0.11260000000000001</v>
      </c>
      <c r="L500" s="101"/>
      <c r="M500" s="101"/>
      <c r="N500" s="104">
        <f t="shared" si="25"/>
        <v>123.13</v>
      </c>
      <c r="O500" s="103">
        <f t="shared" si="26"/>
        <v>6649.02</v>
      </c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</row>
    <row r="501" spans="1:167" s="78" customFormat="1" x14ac:dyDescent="0.2">
      <c r="A501" s="97" t="s">
        <v>2273</v>
      </c>
      <c r="B501" s="97" t="s">
        <v>945</v>
      </c>
      <c r="C501" s="98" t="s">
        <v>1524</v>
      </c>
      <c r="D501" s="99" t="s">
        <v>9</v>
      </c>
      <c r="E501" s="99">
        <v>300</v>
      </c>
      <c r="F501" s="99">
        <v>0.3</v>
      </c>
      <c r="G501" s="100"/>
      <c r="H501" s="101"/>
      <c r="I501" s="123">
        <v>129.22</v>
      </c>
      <c r="J501" s="102">
        <f t="shared" si="24"/>
        <v>38766</v>
      </c>
      <c r="K501" s="101">
        <f>BDI!$G$17</f>
        <v>0.11260000000000001</v>
      </c>
      <c r="L501" s="101"/>
      <c r="M501" s="101"/>
      <c r="N501" s="104">
        <f t="shared" si="25"/>
        <v>143.77000000000001</v>
      </c>
      <c r="O501" s="103">
        <f t="shared" si="26"/>
        <v>12939.3</v>
      </c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</row>
    <row r="502" spans="1:167" s="78" customFormat="1" x14ac:dyDescent="0.2">
      <c r="A502" s="97" t="s">
        <v>2274</v>
      </c>
      <c r="B502" s="97" t="s">
        <v>946</v>
      </c>
      <c r="C502" s="98" t="s">
        <v>1762</v>
      </c>
      <c r="D502" s="99" t="s">
        <v>9</v>
      </c>
      <c r="E502" s="99">
        <v>150</v>
      </c>
      <c r="F502" s="99">
        <v>0.3</v>
      </c>
      <c r="G502" s="100"/>
      <c r="H502" s="101"/>
      <c r="I502" s="123">
        <v>20.63</v>
      </c>
      <c r="J502" s="102">
        <f t="shared" si="24"/>
        <v>3094.5</v>
      </c>
      <c r="K502" s="101">
        <f>BDI!$G$17</f>
        <v>0.11260000000000001</v>
      </c>
      <c r="L502" s="101"/>
      <c r="M502" s="101"/>
      <c r="N502" s="104">
        <f t="shared" si="25"/>
        <v>22.95</v>
      </c>
      <c r="O502" s="103">
        <f t="shared" si="26"/>
        <v>1032.75</v>
      </c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</row>
    <row r="503" spans="1:167" s="78" customFormat="1" x14ac:dyDescent="0.2">
      <c r="A503" s="97" t="s">
        <v>2275</v>
      </c>
      <c r="B503" s="97" t="s">
        <v>947</v>
      </c>
      <c r="C503" s="98" t="s">
        <v>1525</v>
      </c>
      <c r="D503" s="99" t="s">
        <v>6</v>
      </c>
      <c r="E503" s="99">
        <v>5000</v>
      </c>
      <c r="F503" s="99">
        <v>0.3</v>
      </c>
      <c r="G503" s="100"/>
      <c r="H503" s="101"/>
      <c r="I503" s="123">
        <v>8.9870000000000001</v>
      </c>
      <c r="J503" s="102">
        <f t="shared" si="24"/>
        <v>44935</v>
      </c>
      <c r="K503" s="101">
        <f>BDI!$G$17</f>
        <v>0.11260000000000001</v>
      </c>
      <c r="L503" s="101"/>
      <c r="M503" s="101"/>
      <c r="N503" s="104">
        <f t="shared" si="25"/>
        <v>10</v>
      </c>
      <c r="O503" s="103">
        <f t="shared" si="26"/>
        <v>15000</v>
      </c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</row>
    <row r="504" spans="1:167" s="78" customFormat="1" x14ac:dyDescent="0.2">
      <c r="A504" s="97" t="s">
        <v>2276</v>
      </c>
      <c r="B504" s="97" t="s">
        <v>948</v>
      </c>
      <c r="C504" s="98" t="s">
        <v>1763</v>
      </c>
      <c r="D504" s="99" t="s">
        <v>8</v>
      </c>
      <c r="E504" s="99">
        <v>180</v>
      </c>
      <c r="F504" s="99">
        <v>0.3</v>
      </c>
      <c r="G504" s="100"/>
      <c r="H504" s="101"/>
      <c r="I504" s="123">
        <v>13.89</v>
      </c>
      <c r="J504" s="102">
        <f t="shared" si="24"/>
        <v>2500.1999999999998</v>
      </c>
      <c r="K504" s="101">
        <f>BDI!$G$17</f>
        <v>0.11260000000000001</v>
      </c>
      <c r="L504" s="101"/>
      <c r="M504" s="101"/>
      <c r="N504" s="104">
        <f t="shared" si="25"/>
        <v>15.45</v>
      </c>
      <c r="O504" s="103">
        <f t="shared" si="26"/>
        <v>834.3</v>
      </c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</row>
    <row r="505" spans="1:167" s="78" customFormat="1" x14ac:dyDescent="0.2">
      <c r="A505" s="97" t="s">
        <v>2277</v>
      </c>
      <c r="B505" s="97" t="s">
        <v>949</v>
      </c>
      <c r="C505" s="98" t="s">
        <v>1764</v>
      </c>
      <c r="D505" s="99" t="s">
        <v>8</v>
      </c>
      <c r="E505" s="99">
        <v>180</v>
      </c>
      <c r="F505" s="99">
        <v>0.3</v>
      </c>
      <c r="G505" s="100"/>
      <c r="H505" s="101"/>
      <c r="I505" s="123">
        <v>18.53</v>
      </c>
      <c r="J505" s="102">
        <f t="shared" si="24"/>
        <v>3335.4</v>
      </c>
      <c r="K505" s="101">
        <f>BDI!$G$17</f>
        <v>0.11260000000000001</v>
      </c>
      <c r="L505" s="101"/>
      <c r="M505" s="101"/>
      <c r="N505" s="104">
        <f t="shared" si="25"/>
        <v>20.62</v>
      </c>
      <c r="O505" s="103">
        <f t="shared" si="26"/>
        <v>1113.48</v>
      </c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</row>
    <row r="506" spans="1:167" s="78" customFormat="1" x14ac:dyDescent="0.2">
      <c r="A506" s="97" t="s">
        <v>2278</v>
      </c>
      <c r="B506" s="97" t="s">
        <v>950</v>
      </c>
      <c r="C506" s="98" t="s">
        <v>1526</v>
      </c>
      <c r="D506" s="99" t="s">
        <v>6</v>
      </c>
      <c r="E506" s="99">
        <v>100</v>
      </c>
      <c r="F506" s="99">
        <v>0.3</v>
      </c>
      <c r="G506" s="100"/>
      <c r="H506" s="101"/>
      <c r="I506" s="123">
        <v>42.39</v>
      </c>
      <c r="J506" s="102">
        <f t="shared" si="24"/>
        <v>4239</v>
      </c>
      <c r="K506" s="101">
        <f>BDI!$G$17</f>
        <v>0.11260000000000001</v>
      </c>
      <c r="L506" s="101"/>
      <c r="M506" s="101"/>
      <c r="N506" s="104">
        <f t="shared" si="25"/>
        <v>47.16</v>
      </c>
      <c r="O506" s="103">
        <f t="shared" si="26"/>
        <v>1414.8</v>
      </c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</row>
    <row r="507" spans="1:167" s="78" customFormat="1" x14ac:dyDescent="0.2">
      <c r="A507" s="97" t="s">
        <v>2279</v>
      </c>
      <c r="B507" s="97" t="s">
        <v>951</v>
      </c>
      <c r="C507" s="98" t="s">
        <v>1527</v>
      </c>
      <c r="D507" s="99" t="s">
        <v>6</v>
      </c>
      <c r="E507" s="99">
        <v>100</v>
      </c>
      <c r="F507" s="99">
        <v>0.3</v>
      </c>
      <c r="G507" s="100"/>
      <c r="H507" s="101"/>
      <c r="I507" s="123">
        <v>44.9</v>
      </c>
      <c r="J507" s="102">
        <f t="shared" si="24"/>
        <v>4490</v>
      </c>
      <c r="K507" s="101">
        <f>BDI!$G$17</f>
        <v>0.11260000000000001</v>
      </c>
      <c r="L507" s="101"/>
      <c r="M507" s="101"/>
      <c r="N507" s="104">
        <f t="shared" si="25"/>
        <v>49.96</v>
      </c>
      <c r="O507" s="103">
        <f t="shared" si="26"/>
        <v>1498.8</v>
      </c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</row>
    <row r="508" spans="1:167" s="78" customFormat="1" x14ac:dyDescent="0.2">
      <c r="A508" s="97" t="s">
        <v>2280</v>
      </c>
      <c r="B508" s="97" t="s">
        <v>952</v>
      </c>
      <c r="C508" s="98" t="s">
        <v>1650</v>
      </c>
      <c r="D508" s="99" t="s">
        <v>13</v>
      </c>
      <c r="E508" s="99">
        <v>270</v>
      </c>
      <c r="F508" s="99">
        <v>0.3</v>
      </c>
      <c r="G508" s="100"/>
      <c r="H508" s="101"/>
      <c r="I508" s="123">
        <v>123.76</v>
      </c>
      <c r="J508" s="102">
        <f t="shared" si="24"/>
        <v>33415.199999999997</v>
      </c>
      <c r="K508" s="101">
        <f>BDI!$G$17</f>
        <v>0.11260000000000001</v>
      </c>
      <c r="L508" s="101"/>
      <c r="M508" s="101"/>
      <c r="N508" s="104">
        <f t="shared" si="25"/>
        <v>137.69999999999999</v>
      </c>
      <c r="O508" s="103">
        <f t="shared" si="26"/>
        <v>11153.7</v>
      </c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</row>
    <row r="509" spans="1:167" s="78" customFormat="1" x14ac:dyDescent="0.2">
      <c r="A509" s="97" t="s">
        <v>2281</v>
      </c>
      <c r="B509" s="97" t="s">
        <v>953</v>
      </c>
      <c r="C509" s="98" t="s">
        <v>1528</v>
      </c>
      <c r="D509" s="99" t="s">
        <v>13</v>
      </c>
      <c r="E509" s="99">
        <v>512</v>
      </c>
      <c r="F509" s="99">
        <v>0.3</v>
      </c>
      <c r="G509" s="100"/>
      <c r="H509" s="101"/>
      <c r="I509" s="123">
        <v>39.729999999999997</v>
      </c>
      <c r="J509" s="102">
        <f t="shared" si="24"/>
        <v>20341.759999999998</v>
      </c>
      <c r="K509" s="101">
        <f>BDI!$G$17</f>
        <v>0.11260000000000001</v>
      </c>
      <c r="L509" s="101"/>
      <c r="M509" s="101"/>
      <c r="N509" s="104">
        <f t="shared" si="25"/>
        <v>44.2</v>
      </c>
      <c r="O509" s="103">
        <f t="shared" si="26"/>
        <v>6789.12</v>
      </c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</row>
    <row r="510" spans="1:167" s="78" customFormat="1" x14ac:dyDescent="0.2">
      <c r="A510" s="97" t="s">
        <v>2282</v>
      </c>
      <c r="B510" s="97" t="s">
        <v>954</v>
      </c>
      <c r="C510" s="98" t="s">
        <v>1651</v>
      </c>
      <c r="D510" s="99" t="s">
        <v>13</v>
      </c>
      <c r="E510" s="99">
        <v>229</v>
      </c>
      <c r="F510" s="99">
        <v>0.3</v>
      </c>
      <c r="G510" s="100"/>
      <c r="H510" s="101"/>
      <c r="I510" s="123">
        <v>27.33</v>
      </c>
      <c r="J510" s="102">
        <f t="shared" si="24"/>
        <v>6258.57</v>
      </c>
      <c r="K510" s="101">
        <f>BDI!$G$17</f>
        <v>0.11260000000000001</v>
      </c>
      <c r="L510" s="101"/>
      <c r="M510" s="101"/>
      <c r="N510" s="104">
        <f t="shared" si="25"/>
        <v>30.41</v>
      </c>
      <c r="O510" s="103">
        <f t="shared" si="26"/>
        <v>2089.17</v>
      </c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</row>
    <row r="511" spans="1:167" s="78" customFormat="1" x14ac:dyDescent="0.2">
      <c r="A511" s="97" t="s">
        <v>2283</v>
      </c>
      <c r="B511" s="97" t="s">
        <v>955</v>
      </c>
      <c r="C511" s="98" t="s">
        <v>1652</v>
      </c>
      <c r="D511" s="99" t="s">
        <v>13</v>
      </c>
      <c r="E511" s="99">
        <v>236</v>
      </c>
      <c r="F511" s="99">
        <v>0.3</v>
      </c>
      <c r="G511" s="100"/>
      <c r="H511" s="101"/>
      <c r="I511" s="123">
        <v>42.8</v>
      </c>
      <c r="J511" s="102">
        <f t="shared" si="24"/>
        <v>10100.799999999999</v>
      </c>
      <c r="K511" s="101">
        <f>BDI!$G$17</f>
        <v>0.11260000000000001</v>
      </c>
      <c r="L511" s="101"/>
      <c r="M511" s="101"/>
      <c r="N511" s="104">
        <f t="shared" si="25"/>
        <v>47.62</v>
      </c>
      <c r="O511" s="103">
        <f t="shared" si="26"/>
        <v>3371.5</v>
      </c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</row>
    <row r="512" spans="1:167" s="78" customFormat="1" ht="25.5" x14ac:dyDescent="0.2">
      <c r="A512" s="97" t="s">
        <v>2284</v>
      </c>
      <c r="B512" s="97" t="s">
        <v>956</v>
      </c>
      <c r="C512" s="98" t="s">
        <v>1653</v>
      </c>
      <c r="D512" s="99" t="s">
        <v>13</v>
      </c>
      <c r="E512" s="99">
        <v>121</v>
      </c>
      <c r="F512" s="99">
        <v>0.3</v>
      </c>
      <c r="G512" s="100"/>
      <c r="H512" s="101"/>
      <c r="I512" s="123">
        <v>27.33</v>
      </c>
      <c r="J512" s="102">
        <f t="shared" si="24"/>
        <v>3306.93</v>
      </c>
      <c r="K512" s="101">
        <f>BDI!$G$17</f>
        <v>0.11260000000000001</v>
      </c>
      <c r="L512" s="101"/>
      <c r="M512" s="101"/>
      <c r="N512" s="104">
        <f t="shared" si="25"/>
        <v>30.41</v>
      </c>
      <c r="O512" s="103">
        <f t="shared" si="26"/>
        <v>1103.8800000000001</v>
      </c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</row>
    <row r="513" spans="1:167" s="78" customFormat="1" x14ac:dyDescent="0.2">
      <c r="A513" s="97" t="s">
        <v>2285</v>
      </c>
      <c r="B513" s="97" t="s">
        <v>957</v>
      </c>
      <c r="C513" s="98" t="s">
        <v>1654</v>
      </c>
      <c r="D513" s="99" t="s">
        <v>13</v>
      </c>
      <c r="E513" s="99">
        <v>48</v>
      </c>
      <c r="F513" s="99">
        <v>0.3</v>
      </c>
      <c r="G513" s="100"/>
      <c r="H513" s="101"/>
      <c r="I513" s="123">
        <v>27.33</v>
      </c>
      <c r="J513" s="102">
        <f t="shared" si="24"/>
        <v>1311.84</v>
      </c>
      <c r="K513" s="101">
        <f>BDI!$G$17</f>
        <v>0.11260000000000001</v>
      </c>
      <c r="L513" s="101"/>
      <c r="M513" s="101"/>
      <c r="N513" s="104">
        <f t="shared" si="25"/>
        <v>30.41</v>
      </c>
      <c r="O513" s="103">
        <f t="shared" si="26"/>
        <v>437.9</v>
      </c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</row>
    <row r="514" spans="1:167" s="78" customFormat="1" ht="25.5" x14ac:dyDescent="0.2">
      <c r="A514" s="97" t="s">
        <v>2286</v>
      </c>
      <c r="B514" s="97" t="s">
        <v>1043</v>
      </c>
      <c r="C514" s="98" t="s">
        <v>1605</v>
      </c>
      <c r="D514" s="99" t="s">
        <v>17</v>
      </c>
      <c r="E514" s="99">
        <v>1</v>
      </c>
      <c r="F514" s="99">
        <v>0.3</v>
      </c>
      <c r="G514" s="100"/>
      <c r="H514" s="101"/>
      <c r="I514" s="123">
        <v>4889.6099999999997</v>
      </c>
      <c r="J514" s="102">
        <f t="shared" si="24"/>
        <v>4889.6099999999997</v>
      </c>
      <c r="K514" s="101">
        <f>BDI!$G$17</f>
        <v>0.11260000000000001</v>
      </c>
      <c r="L514" s="101"/>
      <c r="M514" s="101"/>
      <c r="N514" s="104">
        <f t="shared" si="25"/>
        <v>5440.18</v>
      </c>
      <c r="O514" s="103">
        <f t="shared" si="26"/>
        <v>1632.05</v>
      </c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</row>
    <row r="515" spans="1:167" s="78" customFormat="1" x14ac:dyDescent="0.2">
      <c r="A515" s="97" t="s">
        <v>2287</v>
      </c>
      <c r="B515" s="97" t="s">
        <v>1044</v>
      </c>
      <c r="C515" s="98" t="s">
        <v>1606</v>
      </c>
      <c r="D515" s="99" t="s">
        <v>17</v>
      </c>
      <c r="E515" s="99">
        <v>3</v>
      </c>
      <c r="F515" s="99">
        <v>0.3</v>
      </c>
      <c r="G515" s="100"/>
      <c r="H515" s="101"/>
      <c r="I515" s="123">
        <v>36500</v>
      </c>
      <c r="J515" s="102">
        <f t="shared" si="24"/>
        <v>109500</v>
      </c>
      <c r="K515" s="101">
        <f>BDI!$G$17</f>
        <v>0.11260000000000001</v>
      </c>
      <c r="L515" s="101"/>
      <c r="M515" s="101"/>
      <c r="N515" s="104">
        <f t="shared" si="25"/>
        <v>40609.9</v>
      </c>
      <c r="O515" s="103">
        <f t="shared" si="26"/>
        <v>36548.910000000003</v>
      </c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</row>
    <row r="516" spans="1:167" s="78" customFormat="1" ht="15" x14ac:dyDescent="0.25">
      <c r="A516" s="83" t="s">
        <v>2288</v>
      </c>
      <c r="B516" s="84"/>
      <c r="C516" s="85" t="s">
        <v>2289</v>
      </c>
      <c r="D516" s="86"/>
      <c r="E516" s="86"/>
      <c r="F516" s="86"/>
      <c r="G516" s="87"/>
      <c r="H516" s="88"/>
      <c r="I516" s="155"/>
      <c r="J516" s="89"/>
      <c r="K516" s="86"/>
      <c r="L516" s="89"/>
      <c r="M516" s="89">
        <f>SUBTOTAL(109,M517:M680)</f>
        <v>228333.59999999992</v>
      </c>
      <c r="N516" s="86"/>
      <c r="O516" s="89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</row>
    <row r="517" spans="1:167" s="78" customFormat="1" x14ac:dyDescent="0.2">
      <c r="A517" s="97" t="s">
        <v>2290</v>
      </c>
      <c r="B517" s="97" t="s">
        <v>191</v>
      </c>
      <c r="C517" s="98" t="s">
        <v>1612</v>
      </c>
      <c r="D517" s="99" t="s">
        <v>5</v>
      </c>
      <c r="E517" s="99">
        <v>1</v>
      </c>
      <c r="F517" s="99"/>
      <c r="G517" s="105">
        <v>10</v>
      </c>
      <c r="H517" s="101">
        <f t="shared" ref="H517:H581" si="27">1/(12*G517)</f>
        <v>8.3333333333333332E-3</v>
      </c>
      <c r="I517" s="123">
        <v>1163.0899999999999</v>
      </c>
      <c r="J517" s="103"/>
      <c r="K517" s="101"/>
      <c r="L517" s="102">
        <f t="shared" ref="L517:L548" si="28">IF(ISNUMBER(I517),ROUND(H517*E517*I517,2),"")</f>
        <v>9.69</v>
      </c>
      <c r="M517" s="102">
        <f>IF(ISNUMBER(I517),ROUND(L517*30,2),"")</f>
        <v>290.7</v>
      </c>
      <c r="N517" s="104"/>
      <c r="O517" s="103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</row>
    <row r="518" spans="1:167" s="78" customFormat="1" x14ac:dyDescent="0.2">
      <c r="A518" s="97" t="s">
        <v>2291</v>
      </c>
      <c r="B518" s="97" t="s">
        <v>192</v>
      </c>
      <c r="C518" s="98" t="s">
        <v>355</v>
      </c>
      <c r="D518" s="99" t="s">
        <v>5</v>
      </c>
      <c r="E518" s="99">
        <v>7</v>
      </c>
      <c r="F518" s="99"/>
      <c r="G518" s="105">
        <v>5</v>
      </c>
      <c r="H518" s="101">
        <f t="shared" si="27"/>
        <v>1.6666666666666666E-2</v>
      </c>
      <c r="I518" s="123">
        <v>832.91</v>
      </c>
      <c r="J518" s="103"/>
      <c r="K518" s="101"/>
      <c r="L518" s="102">
        <f t="shared" si="28"/>
        <v>97.17</v>
      </c>
      <c r="M518" s="102">
        <f t="shared" ref="M518:M581" si="29">IF(ISNUMBER(I518),ROUND(L518*30,2),"")</f>
        <v>2915.1</v>
      </c>
      <c r="N518" s="104"/>
      <c r="O518" s="103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</row>
    <row r="519" spans="1:167" s="78" customFormat="1" x14ac:dyDescent="0.2">
      <c r="A519" s="97" t="s">
        <v>2292</v>
      </c>
      <c r="B519" s="97" t="s">
        <v>193</v>
      </c>
      <c r="C519" s="98" t="s">
        <v>194</v>
      </c>
      <c r="D519" s="99" t="s">
        <v>5</v>
      </c>
      <c r="E519" s="99">
        <v>43</v>
      </c>
      <c r="F519" s="99"/>
      <c r="G519" s="105">
        <v>5</v>
      </c>
      <c r="H519" s="101">
        <f t="shared" si="27"/>
        <v>1.6666666666666666E-2</v>
      </c>
      <c r="I519" s="123">
        <v>33.520000000000003</v>
      </c>
      <c r="J519" s="103"/>
      <c r="K519" s="101"/>
      <c r="L519" s="102">
        <f t="shared" si="28"/>
        <v>24.02</v>
      </c>
      <c r="M519" s="102">
        <f t="shared" si="29"/>
        <v>720.6</v>
      </c>
      <c r="N519" s="104"/>
      <c r="O519" s="103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</row>
    <row r="520" spans="1:167" s="78" customFormat="1" x14ac:dyDescent="0.2">
      <c r="A520" s="97" t="s">
        <v>2293</v>
      </c>
      <c r="B520" s="97" t="s">
        <v>195</v>
      </c>
      <c r="C520" s="98" t="s">
        <v>196</v>
      </c>
      <c r="D520" s="99" t="s">
        <v>5</v>
      </c>
      <c r="E520" s="99">
        <v>43</v>
      </c>
      <c r="F520" s="99"/>
      <c r="G520" s="105">
        <v>5</v>
      </c>
      <c r="H520" s="101">
        <f t="shared" si="27"/>
        <v>1.6666666666666666E-2</v>
      </c>
      <c r="I520" s="123">
        <v>23.502999999999997</v>
      </c>
      <c r="J520" s="103"/>
      <c r="K520" s="101"/>
      <c r="L520" s="102">
        <f t="shared" si="28"/>
        <v>16.84</v>
      </c>
      <c r="M520" s="102">
        <f t="shared" si="29"/>
        <v>505.2</v>
      </c>
      <c r="N520" s="104"/>
      <c r="O520" s="103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</row>
    <row r="521" spans="1:167" s="78" customFormat="1" x14ac:dyDescent="0.2">
      <c r="A521" s="97" t="s">
        <v>2294</v>
      </c>
      <c r="B521" s="97" t="s">
        <v>197</v>
      </c>
      <c r="C521" s="98" t="s">
        <v>356</v>
      </c>
      <c r="D521" s="99" t="s">
        <v>5</v>
      </c>
      <c r="E521" s="99">
        <v>2</v>
      </c>
      <c r="F521" s="99"/>
      <c r="G521" s="105">
        <v>5</v>
      </c>
      <c r="H521" s="101">
        <f t="shared" si="27"/>
        <v>1.6666666666666666E-2</v>
      </c>
      <c r="I521" s="123">
        <v>37.334999999999994</v>
      </c>
      <c r="J521" s="103"/>
      <c r="K521" s="101"/>
      <c r="L521" s="102">
        <f t="shared" si="28"/>
        <v>1.24</v>
      </c>
      <c r="M521" s="102">
        <f t="shared" si="29"/>
        <v>37.200000000000003</v>
      </c>
      <c r="N521" s="104"/>
      <c r="O521" s="103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</row>
    <row r="522" spans="1:167" s="78" customFormat="1" x14ac:dyDescent="0.2">
      <c r="A522" s="97" t="s">
        <v>2295</v>
      </c>
      <c r="B522" s="97" t="s">
        <v>198</v>
      </c>
      <c r="C522" s="98" t="s">
        <v>199</v>
      </c>
      <c r="D522" s="99" t="s">
        <v>5</v>
      </c>
      <c r="E522" s="99">
        <v>43</v>
      </c>
      <c r="F522" s="99"/>
      <c r="G522" s="105">
        <v>5</v>
      </c>
      <c r="H522" s="101">
        <f t="shared" si="27"/>
        <v>1.6666666666666666E-2</v>
      </c>
      <c r="I522" s="123">
        <v>30.47</v>
      </c>
      <c r="J522" s="103"/>
      <c r="K522" s="101"/>
      <c r="L522" s="102">
        <f t="shared" si="28"/>
        <v>21.84</v>
      </c>
      <c r="M522" s="102">
        <f t="shared" si="29"/>
        <v>655.20000000000005</v>
      </c>
      <c r="N522" s="104"/>
      <c r="O522" s="103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</row>
    <row r="523" spans="1:167" s="78" customFormat="1" x14ac:dyDescent="0.2">
      <c r="A523" s="97" t="s">
        <v>2296</v>
      </c>
      <c r="B523" s="97" t="s">
        <v>200</v>
      </c>
      <c r="C523" s="98" t="s">
        <v>841</v>
      </c>
      <c r="D523" s="99" t="s">
        <v>5</v>
      </c>
      <c r="E523" s="99">
        <v>1</v>
      </c>
      <c r="F523" s="99"/>
      <c r="G523" s="105">
        <v>5</v>
      </c>
      <c r="H523" s="101">
        <f t="shared" si="27"/>
        <v>1.6666666666666666E-2</v>
      </c>
      <c r="I523" s="123">
        <v>49.08</v>
      </c>
      <c r="J523" s="103"/>
      <c r="K523" s="101"/>
      <c r="L523" s="102">
        <f t="shared" si="28"/>
        <v>0.82</v>
      </c>
      <c r="M523" s="102">
        <f t="shared" si="29"/>
        <v>24.6</v>
      </c>
      <c r="N523" s="104"/>
      <c r="O523" s="103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</row>
    <row r="524" spans="1:167" s="78" customFormat="1" x14ac:dyDescent="0.2">
      <c r="A524" s="97" t="s">
        <v>2297</v>
      </c>
      <c r="B524" s="97" t="s">
        <v>201</v>
      </c>
      <c r="C524" s="98" t="s">
        <v>357</v>
      </c>
      <c r="D524" s="99" t="s">
        <v>5</v>
      </c>
      <c r="E524" s="99">
        <v>1</v>
      </c>
      <c r="F524" s="99"/>
      <c r="G524" s="105">
        <v>5</v>
      </c>
      <c r="H524" s="101">
        <f t="shared" si="27"/>
        <v>1.6666666666666666E-2</v>
      </c>
      <c r="I524" s="123">
        <v>33.69</v>
      </c>
      <c r="J524" s="103"/>
      <c r="K524" s="101"/>
      <c r="L524" s="102">
        <f t="shared" si="28"/>
        <v>0.56000000000000005</v>
      </c>
      <c r="M524" s="102">
        <f t="shared" si="29"/>
        <v>16.8</v>
      </c>
      <c r="N524" s="104"/>
      <c r="O524" s="103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</row>
    <row r="525" spans="1:167" s="78" customFormat="1" x14ac:dyDescent="0.2">
      <c r="A525" s="97" t="s">
        <v>2298</v>
      </c>
      <c r="B525" s="97" t="s">
        <v>202</v>
      </c>
      <c r="C525" s="98" t="s">
        <v>203</v>
      </c>
      <c r="D525" s="99" t="s">
        <v>5</v>
      </c>
      <c r="E525" s="99">
        <v>5</v>
      </c>
      <c r="F525" s="99"/>
      <c r="G525" s="105">
        <v>5</v>
      </c>
      <c r="H525" s="101">
        <f t="shared" si="27"/>
        <v>1.6666666666666666E-2</v>
      </c>
      <c r="I525" s="123">
        <v>61.8</v>
      </c>
      <c r="J525" s="103"/>
      <c r="K525" s="101"/>
      <c r="L525" s="102">
        <f t="shared" si="28"/>
        <v>5.15</v>
      </c>
      <c r="M525" s="102">
        <f t="shared" si="29"/>
        <v>154.5</v>
      </c>
      <c r="N525" s="104"/>
      <c r="O525" s="103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</row>
    <row r="526" spans="1:167" s="78" customFormat="1" x14ac:dyDescent="0.2">
      <c r="A526" s="97" t="s">
        <v>2299</v>
      </c>
      <c r="B526" s="97" t="s">
        <v>204</v>
      </c>
      <c r="C526" s="98" t="s">
        <v>358</v>
      </c>
      <c r="D526" s="99" t="s">
        <v>5</v>
      </c>
      <c r="E526" s="99">
        <v>1</v>
      </c>
      <c r="F526" s="99"/>
      <c r="G526" s="105">
        <v>5</v>
      </c>
      <c r="H526" s="101">
        <f t="shared" si="27"/>
        <v>1.6666666666666666E-2</v>
      </c>
      <c r="I526" s="123">
        <v>153.25</v>
      </c>
      <c r="J526" s="103"/>
      <c r="K526" s="101"/>
      <c r="L526" s="102">
        <f t="shared" si="28"/>
        <v>2.5499999999999998</v>
      </c>
      <c r="M526" s="102">
        <f t="shared" si="29"/>
        <v>76.5</v>
      </c>
      <c r="N526" s="104"/>
      <c r="O526" s="103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</row>
    <row r="527" spans="1:167" s="78" customFormat="1" x14ac:dyDescent="0.2">
      <c r="A527" s="97" t="s">
        <v>2300</v>
      </c>
      <c r="B527" s="97" t="s">
        <v>205</v>
      </c>
      <c r="C527" s="98" t="s">
        <v>206</v>
      </c>
      <c r="D527" s="99" t="s">
        <v>5</v>
      </c>
      <c r="E527" s="99">
        <v>1</v>
      </c>
      <c r="F527" s="99"/>
      <c r="G527" s="105">
        <v>10</v>
      </c>
      <c r="H527" s="101">
        <f t="shared" si="27"/>
        <v>8.3333333333333332E-3</v>
      </c>
      <c r="I527" s="123">
        <v>1346.09</v>
      </c>
      <c r="J527" s="103"/>
      <c r="K527" s="101"/>
      <c r="L527" s="102">
        <f t="shared" si="28"/>
        <v>11.22</v>
      </c>
      <c r="M527" s="102">
        <f t="shared" si="29"/>
        <v>336.6</v>
      </c>
      <c r="N527" s="104"/>
      <c r="O527" s="103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</row>
    <row r="528" spans="1:167" s="78" customFormat="1" x14ac:dyDescent="0.2">
      <c r="A528" s="97" t="s">
        <v>2301</v>
      </c>
      <c r="B528" s="97" t="s">
        <v>207</v>
      </c>
      <c r="C528" s="98" t="s">
        <v>1638</v>
      </c>
      <c r="D528" s="99" t="s">
        <v>5</v>
      </c>
      <c r="E528" s="99">
        <v>1</v>
      </c>
      <c r="F528" s="99"/>
      <c r="G528" s="105">
        <v>10</v>
      </c>
      <c r="H528" s="101">
        <f t="shared" si="27"/>
        <v>8.3333333333333332E-3</v>
      </c>
      <c r="I528" s="123">
        <v>2216.9499999999998</v>
      </c>
      <c r="J528" s="103"/>
      <c r="K528" s="101"/>
      <c r="L528" s="102">
        <f t="shared" si="28"/>
        <v>18.47</v>
      </c>
      <c r="M528" s="102">
        <f t="shared" si="29"/>
        <v>554.1</v>
      </c>
      <c r="N528" s="104"/>
      <c r="O528" s="103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</row>
    <row r="529" spans="1:167" s="78" customFormat="1" x14ac:dyDescent="0.2">
      <c r="A529" s="97" t="s">
        <v>2302</v>
      </c>
      <c r="B529" s="97" t="s">
        <v>209</v>
      </c>
      <c r="C529" s="98" t="s">
        <v>1613</v>
      </c>
      <c r="D529" s="99" t="s">
        <v>5</v>
      </c>
      <c r="E529" s="99">
        <v>5</v>
      </c>
      <c r="F529" s="99"/>
      <c r="G529" s="105">
        <v>5</v>
      </c>
      <c r="H529" s="101">
        <f t="shared" si="27"/>
        <v>1.6666666666666666E-2</v>
      </c>
      <c r="I529" s="123">
        <v>771.02</v>
      </c>
      <c r="J529" s="103"/>
      <c r="K529" s="101"/>
      <c r="L529" s="102">
        <f t="shared" si="28"/>
        <v>64.25</v>
      </c>
      <c r="M529" s="102">
        <f t="shared" si="29"/>
        <v>1927.5</v>
      </c>
      <c r="N529" s="104"/>
      <c r="O529" s="103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</row>
    <row r="530" spans="1:167" s="78" customFormat="1" x14ac:dyDescent="0.2">
      <c r="A530" s="97" t="s">
        <v>2303</v>
      </c>
      <c r="B530" s="97" t="s">
        <v>210</v>
      </c>
      <c r="C530" s="98" t="s">
        <v>1614</v>
      </c>
      <c r="D530" s="99" t="s">
        <v>5</v>
      </c>
      <c r="E530" s="99">
        <v>10</v>
      </c>
      <c r="F530" s="99"/>
      <c r="G530" s="105">
        <v>5</v>
      </c>
      <c r="H530" s="101">
        <f t="shared" si="27"/>
        <v>1.6666666666666666E-2</v>
      </c>
      <c r="I530" s="123">
        <v>207.69</v>
      </c>
      <c r="J530" s="103"/>
      <c r="K530" s="101"/>
      <c r="L530" s="102">
        <f t="shared" si="28"/>
        <v>34.619999999999997</v>
      </c>
      <c r="M530" s="102">
        <f t="shared" si="29"/>
        <v>1038.5999999999999</v>
      </c>
      <c r="N530" s="104"/>
      <c r="O530" s="103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  <c r="FI530" s="77"/>
      <c r="FJ530" s="77"/>
      <c r="FK530" s="77"/>
    </row>
    <row r="531" spans="1:167" s="78" customFormat="1" x14ac:dyDescent="0.2">
      <c r="A531" s="97" t="s">
        <v>2304</v>
      </c>
      <c r="B531" s="97" t="s">
        <v>211</v>
      </c>
      <c r="C531" s="98" t="s">
        <v>212</v>
      </c>
      <c r="D531" s="99" t="s">
        <v>5</v>
      </c>
      <c r="E531" s="99">
        <v>20</v>
      </c>
      <c r="F531" s="99"/>
      <c r="G531" s="105">
        <v>5</v>
      </c>
      <c r="H531" s="101">
        <f t="shared" si="27"/>
        <v>1.6666666666666666E-2</v>
      </c>
      <c r="I531" s="123">
        <v>196.94450000000001</v>
      </c>
      <c r="J531" s="103"/>
      <c r="K531" s="101"/>
      <c r="L531" s="102">
        <f t="shared" si="28"/>
        <v>65.650000000000006</v>
      </c>
      <c r="M531" s="102">
        <f t="shared" si="29"/>
        <v>1969.5</v>
      </c>
      <c r="N531" s="104"/>
      <c r="O531" s="103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  <c r="FI531" s="77"/>
      <c r="FJ531" s="77"/>
      <c r="FK531" s="77"/>
    </row>
    <row r="532" spans="1:167" s="78" customFormat="1" x14ac:dyDescent="0.2">
      <c r="A532" s="97" t="s">
        <v>2305</v>
      </c>
      <c r="B532" s="97" t="s">
        <v>213</v>
      </c>
      <c r="C532" s="98" t="s">
        <v>1615</v>
      </c>
      <c r="D532" s="99" t="s">
        <v>5</v>
      </c>
      <c r="E532" s="99">
        <v>5</v>
      </c>
      <c r="F532" s="99"/>
      <c r="G532" s="105">
        <v>5</v>
      </c>
      <c r="H532" s="101">
        <f t="shared" si="27"/>
        <v>1.6666666666666666E-2</v>
      </c>
      <c r="I532" s="123">
        <v>173.01400000000001</v>
      </c>
      <c r="J532" s="103"/>
      <c r="K532" s="101"/>
      <c r="L532" s="102">
        <f t="shared" si="28"/>
        <v>14.42</v>
      </c>
      <c r="M532" s="102">
        <f t="shared" si="29"/>
        <v>432.6</v>
      </c>
      <c r="N532" s="104"/>
      <c r="O532" s="103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  <c r="FI532" s="77"/>
      <c r="FJ532" s="77"/>
      <c r="FK532" s="77"/>
    </row>
    <row r="533" spans="1:167" s="78" customFormat="1" x14ac:dyDescent="0.2">
      <c r="A533" s="97" t="s">
        <v>2306</v>
      </c>
      <c r="B533" s="97" t="s">
        <v>215</v>
      </c>
      <c r="C533" s="98" t="s">
        <v>360</v>
      </c>
      <c r="D533" s="99" t="s">
        <v>5</v>
      </c>
      <c r="E533" s="99">
        <v>42</v>
      </c>
      <c r="F533" s="99"/>
      <c r="G533" s="105">
        <v>5</v>
      </c>
      <c r="H533" s="101">
        <f t="shared" si="27"/>
        <v>1.6666666666666666E-2</v>
      </c>
      <c r="I533" s="123">
        <v>58.28</v>
      </c>
      <c r="J533" s="103"/>
      <c r="K533" s="101"/>
      <c r="L533" s="102">
        <f t="shared" si="28"/>
        <v>40.799999999999997</v>
      </c>
      <c r="M533" s="102">
        <f t="shared" si="29"/>
        <v>1224</v>
      </c>
      <c r="N533" s="104"/>
      <c r="O533" s="103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  <c r="FI533" s="77"/>
      <c r="FJ533" s="77"/>
      <c r="FK533" s="77"/>
    </row>
    <row r="534" spans="1:167" s="78" customFormat="1" x14ac:dyDescent="0.2">
      <c r="A534" s="97" t="s">
        <v>2307</v>
      </c>
      <c r="B534" s="97" t="s">
        <v>216</v>
      </c>
      <c r="C534" s="98" t="s">
        <v>361</v>
      </c>
      <c r="D534" s="99" t="s">
        <v>5</v>
      </c>
      <c r="E534" s="99">
        <v>1</v>
      </c>
      <c r="F534" s="99"/>
      <c r="G534" s="105">
        <v>10</v>
      </c>
      <c r="H534" s="101">
        <f t="shared" si="27"/>
        <v>8.3333333333333332E-3</v>
      </c>
      <c r="I534" s="123">
        <v>3669.87</v>
      </c>
      <c r="J534" s="103"/>
      <c r="K534" s="101"/>
      <c r="L534" s="102">
        <f t="shared" si="28"/>
        <v>30.58</v>
      </c>
      <c r="M534" s="102">
        <f t="shared" si="29"/>
        <v>917.4</v>
      </c>
      <c r="N534" s="104"/>
      <c r="O534" s="103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  <c r="FI534" s="77"/>
      <c r="FJ534" s="77"/>
      <c r="FK534" s="77"/>
    </row>
    <row r="535" spans="1:167" s="78" customFormat="1" x14ac:dyDescent="0.2">
      <c r="A535" s="97" t="s">
        <v>2308</v>
      </c>
      <c r="B535" s="97" t="s">
        <v>217</v>
      </c>
      <c r="C535" s="98" t="s">
        <v>1616</v>
      </c>
      <c r="D535" s="99" t="s">
        <v>5</v>
      </c>
      <c r="E535" s="99">
        <v>4</v>
      </c>
      <c r="F535" s="99"/>
      <c r="G535" s="105">
        <v>10</v>
      </c>
      <c r="H535" s="101">
        <f t="shared" si="27"/>
        <v>8.3333333333333332E-3</v>
      </c>
      <c r="I535" s="123">
        <v>1066.9000000000001</v>
      </c>
      <c r="J535" s="103"/>
      <c r="K535" s="101"/>
      <c r="L535" s="102">
        <f t="shared" si="28"/>
        <v>35.56</v>
      </c>
      <c r="M535" s="102">
        <f t="shared" si="29"/>
        <v>1066.8</v>
      </c>
      <c r="N535" s="104"/>
      <c r="O535" s="103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  <c r="FI535" s="77"/>
      <c r="FJ535" s="77"/>
      <c r="FK535" s="77"/>
    </row>
    <row r="536" spans="1:167" s="78" customFormat="1" x14ac:dyDescent="0.2">
      <c r="A536" s="97" t="s">
        <v>2309</v>
      </c>
      <c r="B536" s="97" t="s">
        <v>218</v>
      </c>
      <c r="C536" s="98" t="s">
        <v>219</v>
      </c>
      <c r="D536" s="99" t="s">
        <v>5</v>
      </c>
      <c r="E536" s="99">
        <v>4</v>
      </c>
      <c r="F536" s="99"/>
      <c r="G536" s="105">
        <v>5</v>
      </c>
      <c r="H536" s="101">
        <f t="shared" si="27"/>
        <v>1.6666666666666666E-2</v>
      </c>
      <c r="I536" s="123">
        <v>49.28</v>
      </c>
      <c r="J536" s="103"/>
      <c r="K536" s="101"/>
      <c r="L536" s="102">
        <f t="shared" si="28"/>
        <v>3.29</v>
      </c>
      <c r="M536" s="102">
        <f t="shared" si="29"/>
        <v>98.7</v>
      </c>
      <c r="N536" s="104"/>
      <c r="O536" s="103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  <c r="FI536" s="77"/>
      <c r="FJ536" s="77"/>
      <c r="FK536" s="77"/>
    </row>
    <row r="537" spans="1:167" s="78" customFormat="1" x14ac:dyDescent="0.2">
      <c r="A537" s="97" t="s">
        <v>2310</v>
      </c>
      <c r="B537" s="97" t="s">
        <v>220</v>
      </c>
      <c r="C537" s="98" t="s">
        <v>221</v>
      </c>
      <c r="D537" s="99" t="s">
        <v>5</v>
      </c>
      <c r="E537" s="99">
        <v>1</v>
      </c>
      <c r="F537" s="99"/>
      <c r="G537" s="105">
        <v>10</v>
      </c>
      <c r="H537" s="101">
        <f t="shared" si="27"/>
        <v>8.3333333333333332E-3</v>
      </c>
      <c r="I537" s="123">
        <v>1013.0134999999999</v>
      </c>
      <c r="J537" s="103"/>
      <c r="K537" s="101"/>
      <c r="L537" s="102">
        <f t="shared" si="28"/>
        <v>8.44</v>
      </c>
      <c r="M537" s="102">
        <f t="shared" si="29"/>
        <v>253.2</v>
      </c>
      <c r="N537" s="104"/>
      <c r="O537" s="103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</row>
    <row r="538" spans="1:167" s="78" customFormat="1" x14ac:dyDescent="0.2">
      <c r="A538" s="97" t="s">
        <v>2311</v>
      </c>
      <c r="B538" s="97" t="s">
        <v>222</v>
      </c>
      <c r="C538" s="98" t="s">
        <v>362</v>
      </c>
      <c r="D538" s="99" t="s">
        <v>5</v>
      </c>
      <c r="E538" s="99">
        <v>1</v>
      </c>
      <c r="F538" s="99"/>
      <c r="G538" s="105">
        <v>4</v>
      </c>
      <c r="H538" s="101">
        <f t="shared" si="27"/>
        <v>2.0833333333333332E-2</v>
      </c>
      <c r="I538" s="123">
        <v>52839.3</v>
      </c>
      <c r="J538" s="103"/>
      <c r="K538" s="101"/>
      <c r="L538" s="102">
        <f t="shared" si="28"/>
        <v>1100.82</v>
      </c>
      <c r="M538" s="102">
        <f t="shared" si="29"/>
        <v>33024.6</v>
      </c>
      <c r="N538" s="104"/>
      <c r="O538" s="103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  <c r="FI538" s="77"/>
      <c r="FJ538" s="77"/>
      <c r="FK538" s="77"/>
    </row>
    <row r="539" spans="1:167" s="78" customFormat="1" x14ac:dyDescent="0.2">
      <c r="A539" s="97" t="s">
        <v>2312</v>
      </c>
      <c r="B539" s="97" t="s">
        <v>223</v>
      </c>
      <c r="C539" s="98" t="s">
        <v>224</v>
      </c>
      <c r="D539" s="99" t="s">
        <v>5</v>
      </c>
      <c r="E539" s="99">
        <v>3</v>
      </c>
      <c r="F539" s="99"/>
      <c r="G539" s="105">
        <v>10</v>
      </c>
      <c r="H539" s="101">
        <f t="shared" si="27"/>
        <v>8.3333333333333332E-3</v>
      </c>
      <c r="I539" s="123">
        <v>4379.99</v>
      </c>
      <c r="J539" s="103"/>
      <c r="K539" s="101"/>
      <c r="L539" s="102">
        <f t="shared" si="28"/>
        <v>109.5</v>
      </c>
      <c r="M539" s="102">
        <f t="shared" si="29"/>
        <v>3285</v>
      </c>
      <c r="N539" s="104"/>
      <c r="O539" s="103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  <c r="FI539" s="77"/>
      <c r="FJ539" s="77"/>
      <c r="FK539" s="77"/>
    </row>
    <row r="540" spans="1:167" s="78" customFormat="1" x14ac:dyDescent="0.2">
      <c r="A540" s="97" t="s">
        <v>2313</v>
      </c>
      <c r="B540" s="97" t="s">
        <v>305</v>
      </c>
      <c r="C540" s="98" t="s">
        <v>260</v>
      </c>
      <c r="D540" s="99" t="s">
        <v>5</v>
      </c>
      <c r="E540" s="99">
        <v>3</v>
      </c>
      <c r="F540" s="99"/>
      <c r="G540" s="105">
        <v>5</v>
      </c>
      <c r="H540" s="101">
        <f t="shared" si="27"/>
        <v>1.6666666666666666E-2</v>
      </c>
      <c r="I540" s="123">
        <v>1637.67</v>
      </c>
      <c r="J540" s="103"/>
      <c r="K540" s="101"/>
      <c r="L540" s="102">
        <f t="shared" si="28"/>
        <v>81.88</v>
      </c>
      <c r="M540" s="102">
        <f t="shared" si="29"/>
        <v>2456.4</v>
      </c>
      <c r="N540" s="104"/>
      <c r="O540" s="103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  <c r="FI540" s="77"/>
      <c r="FJ540" s="77"/>
      <c r="FK540" s="77"/>
    </row>
    <row r="541" spans="1:167" s="78" customFormat="1" x14ac:dyDescent="0.2">
      <c r="A541" s="97" t="s">
        <v>2314</v>
      </c>
      <c r="B541" s="97" t="s">
        <v>306</v>
      </c>
      <c r="C541" s="98" t="s">
        <v>261</v>
      </c>
      <c r="D541" s="99" t="s">
        <v>5</v>
      </c>
      <c r="E541" s="99">
        <v>5</v>
      </c>
      <c r="F541" s="99"/>
      <c r="G541" s="105">
        <v>10</v>
      </c>
      <c r="H541" s="101">
        <f t="shared" si="27"/>
        <v>8.3333333333333332E-3</v>
      </c>
      <c r="I541" s="123">
        <v>72.11</v>
      </c>
      <c r="J541" s="103"/>
      <c r="K541" s="101"/>
      <c r="L541" s="102">
        <f t="shared" si="28"/>
        <v>3</v>
      </c>
      <c r="M541" s="102">
        <f t="shared" si="29"/>
        <v>90</v>
      </c>
      <c r="N541" s="104"/>
      <c r="O541" s="103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  <c r="FI541" s="77"/>
      <c r="FJ541" s="77"/>
      <c r="FK541" s="77"/>
    </row>
    <row r="542" spans="1:167" s="78" customFormat="1" x14ac:dyDescent="0.2">
      <c r="A542" s="97" t="s">
        <v>2315</v>
      </c>
      <c r="B542" s="97" t="s">
        <v>307</v>
      </c>
      <c r="C542" s="98" t="s">
        <v>262</v>
      </c>
      <c r="D542" s="99" t="s">
        <v>5</v>
      </c>
      <c r="E542" s="99">
        <v>8</v>
      </c>
      <c r="F542" s="99"/>
      <c r="G542" s="105">
        <v>5</v>
      </c>
      <c r="H542" s="101">
        <f t="shared" si="27"/>
        <v>1.6666666666666666E-2</v>
      </c>
      <c r="I542" s="123">
        <v>53.11</v>
      </c>
      <c r="J542" s="103"/>
      <c r="K542" s="101"/>
      <c r="L542" s="102">
        <f t="shared" si="28"/>
        <v>7.08</v>
      </c>
      <c r="M542" s="102">
        <f t="shared" si="29"/>
        <v>212.4</v>
      </c>
      <c r="N542" s="104"/>
      <c r="O542" s="103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  <c r="FI542" s="77"/>
      <c r="FJ542" s="77"/>
      <c r="FK542" s="77"/>
    </row>
    <row r="543" spans="1:167" s="78" customFormat="1" x14ac:dyDescent="0.2">
      <c r="A543" s="97" t="s">
        <v>2316</v>
      </c>
      <c r="B543" s="97" t="s">
        <v>308</v>
      </c>
      <c r="C543" s="98" t="s">
        <v>263</v>
      </c>
      <c r="D543" s="99" t="s">
        <v>5</v>
      </c>
      <c r="E543" s="99">
        <v>12</v>
      </c>
      <c r="F543" s="99"/>
      <c r="G543" s="105">
        <v>5</v>
      </c>
      <c r="H543" s="101">
        <f t="shared" si="27"/>
        <v>1.6666666666666666E-2</v>
      </c>
      <c r="I543" s="123">
        <v>32.091000000000001</v>
      </c>
      <c r="J543" s="103"/>
      <c r="K543" s="101"/>
      <c r="L543" s="102">
        <f t="shared" si="28"/>
        <v>6.42</v>
      </c>
      <c r="M543" s="102">
        <f t="shared" si="29"/>
        <v>192.6</v>
      </c>
      <c r="N543" s="104"/>
      <c r="O543" s="103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  <c r="FI543" s="77"/>
      <c r="FJ543" s="77"/>
      <c r="FK543" s="77"/>
    </row>
    <row r="544" spans="1:167" s="78" customFormat="1" x14ac:dyDescent="0.2">
      <c r="A544" s="97" t="s">
        <v>2317</v>
      </c>
      <c r="B544" s="97" t="s">
        <v>309</v>
      </c>
      <c r="C544" s="98" t="s">
        <v>264</v>
      </c>
      <c r="D544" s="99" t="s">
        <v>5</v>
      </c>
      <c r="E544" s="99">
        <v>43</v>
      </c>
      <c r="F544" s="99"/>
      <c r="G544" s="105">
        <v>10</v>
      </c>
      <c r="H544" s="101">
        <f t="shared" si="27"/>
        <v>8.3333333333333332E-3</v>
      </c>
      <c r="I544" s="123">
        <v>120.6</v>
      </c>
      <c r="J544" s="103"/>
      <c r="K544" s="101"/>
      <c r="L544" s="102">
        <f t="shared" si="28"/>
        <v>43.22</v>
      </c>
      <c r="M544" s="102">
        <f t="shared" si="29"/>
        <v>1296.5999999999999</v>
      </c>
      <c r="N544" s="104"/>
      <c r="O544" s="103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  <c r="FI544" s="77"/>
      <c r="FJ544" s="77"/>
      <c r="FK544" s="77"/>
    </row>
    <row r="545" spans="1:167" s="78" customFormat="1" x14ac:dyDescent="0.2">
      <c r="A545" s="97" t="s">
        <v>2318</v>
      </c>
      <c r="B545" s="97" t="s">
        <v>310</v>
      </c>
      <c r="C545" s="98" t="s">
        <v>265</v>
      </c>
      <c r="D545" s="99" t="s">
        <v>5</v>
      </c>
      <c r="E545" s="99">
        <v>43</v>
      </c>
      <c r="F545" s="99"/>
      <c r="G545" s="105">
        <v>5</v>
      </c>
      <c r="H545" s="101">
        <f t="shared" si="27"/>
        <v>1.6666666666666666E-2</v>
      </c>
      <c r="I545" s="123">
        <v>5.53</v>
      </c>
      <c r="J545" s="103"/>
      <c r="K545" s="101"/>
      <c r="L545" s="102">
        <f t="shared" si="28"/>
        <v>3.96</v>
      </c>
      <c r="M545" s="102">
        <f t="shared" si="29"/>
        <v>118.8</v>
      </c>
      <c r="N545" s="104"/>
      <c r="O545" s="103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  <c r="FI545" s="77"/>
      <c r="FJ545" s="77"/>
      <c r="FK545" s="77"/>
    </row>
    <row r="546" spans="1:167" s="78" customFormat="1" x14ac:dyDescent="0.2">
      <c r="A546" s="97" t="s">
        <v>2319</v>
      </c>
      <c r="B546" s="97" t="s">
        <v>311</v>
      </c>
      <c r="C546" s="98" t="s">
        <v>266</v>
      </c>
      <c r="D546" s="99" t="s">
        <v>5</v>
      </c>
      <c r="E546" s="99">
        <v>3</v>
      </c>
      <c r="F546" s="99"/>
      <c r="G546" s="105">
        <v>5</v>
      </c>
      <c r="H546" s="101">
        <f t="shared" si="27"/>
        <v>1.6666666666666666E-2</v>
      </c>
      <c r="I546" s="123">
        <v>547.79</v>
      </c>
      <c r="J546" s="103"/>
      <c r="K546" s="101"/>
      <c r="L546" s="102">
        <f t="shared" si="28"/>
        <v>27.39</v>
      </c>
      <c r="M546" s="102">
        <f t="shared" si="29"/>
        <v>821.7</v>
      </c>
      <c r="N546" s="104"/>
      <c r="O546" s="103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7"/>
      <c r="EK546" s="77"/>
      <c r="EL546" s="77"/>
      <c r="EM546" s="77"/>
      <c r="EN546" s="77"/>
      <c r="EO546" s="77"/>
      <c r="EP546" s="77"/>
      <c r="EQ546" s="77"/>
      <c r="ER546" s="77"/>
      <c r="ES546" s="77"/>
      <c r="ET546" s="77"/>
      <c r="EU546" s="77"/>
      <c r="EV546" s="77"/>
      <c r="EW546" s="77"/>
      <c r="EX546" s="77"/>
      <c r="EY546" s="77"/>
      <c r="EZ546" s="77"/>
      <c r="FA546" s="77"/>
      <c r="FB546" s="77"/>
      <c r="FC546" s="77"/>
      <c r="FD546" s="77"/>
      <c r="FE546" s="77"/>
      <c r="FF546" s="77"/>
      <c r="FG546" s="77"/>
      <c r="FH546" s="77"/>
      <c r="FI546" s="77"/>
      <c r="FJ546" s="77"/>
      <c r="FK546" s="77"/>
    </row>
    <row r="547" spans="1:167" s="78" customFormat="1" x14ac:dyDescent="0.2">
      <c r="A547" s="97" t="s">
        <v>2320</v>
      </c>
      <c r="B547" s="97" t="s">
        <v>312</v>
      </c>
      <c r="C547" s="98" t="s">
        <v>267</v>
      </c>
      <c r="D547" s="99" t="s">
        <v>5</v>
      </c>
      <c r="E547" s="99">
        <v>1</v>
      </c>
      <c r="F547" s="99"/>
      <c r="G547" s="105">
        <v>5</v>
      </c>
      <c r="H547" s="101">
        <f t="shared" si="27"/>
        <v>1.6666666666666666E-2</v>
      </c>
      <c r="I547" s="123">
        <v>7472.73</v>
      </c>
      <c r="J547" s="103"/>
      <c r="K547" s="101"/>
      <c r="L547" s="102">
        <f t="shared" si="28"/>
        <v>124.55</v>
      </c>
      <c r="M547" s="102">
        <f t="shared" si="29"/>
        <v>3736.5</v>
      </c>
      <c r="N547" s="104"/>
      <c r="O547" s="103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7"/>
      <c r="EK547" s="77"/>
      <c r="EL547" s="77"/>
      <c r="EM547" s="77"/>
      <c r="EN547" s="77"/>
      <c r="EO547" s="77"/>
      <c r="EP547" s="77"/>
      <c r="EQ547" s="77"/>
      <c r="ER547" s="77"/>
      <c r="ES547" s="77"/>
      <c r="ET547" s="77"/>
      <c r="EU547" s="77"/>
      <c r="EV547" s="77"/>
      <c r="EW547" s="77"/>
      <c r="EX547" s="77"/>
      <c r="EY547" s="77"/>
      <c r="EZ547" s="77"/>
      <c r="FA547" s="77"/>
      <c r="FB547" s="77"/>
      <c r="FC547" s="77"/>
      <c r="FD547" s="77"/>
      <c r="FE547" s="77"/>
      <c r="FF547" s="77"/>
      <c r="FG547" s="77"/>
      <c r="FH547" s="77"/>
      <c r="FI547" s="77"/>
      <c r="FJ547" s="77"/>
      <c r="FK547" s="77"/>
    </row>
    <row r="548" spans="1:167" s="78" customFormat="1" x14ac:dyDescent="0.2">
      <c r="A548" s="97" t="s">
        <v>2321</v>
      </c>
      <c r="B548" s="97" t="s">
        <v>313</v>
      </c>
      <c r="C548" s="98" t="s">
        <v>268</v>
      </c>
      <c r="D548" s="99" t="s">
        <v>5</v>
      </c>
      <c r="E548" s="99">
        <v>1</v>
      </c>
      <c r="F548" s="99"/>
      <c r="G548" s="105">
        <v>5</v>
      </c>
      <c r="H548" s="101">
        <f t="shared" si="27"/>
        <v>1.6666666666666666E-2</v>
      </c>
      <c r="I548" s="123">
        <v>7986.03</v>
      </c>
      <c r="J548" s="103"/>
      <c r="K548" s="101"/>
      <c r="L548" s="102">
        <f t="shared" si="28"/>
        <v>133.1</v>
      </c>
      <c r="M548" s="102">
        <f t="shared" si="29"/>
        <v>3993</v>
      </c>
      <c r="N548" s="104"/>
      <c r="O548" s="103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7"/>
      <c r="EK548" s="77"/>
      <c r="EL548" s="77"/>
      <c r="EM548" s="77"/>
      <c r="EN548" s="77"/>
      <c r="EO548" s="77"/>
      <c r="EP548" s="77"/>
      <c r="EQ548" s="77"/>
      <c r="ER548" s="77"/>
      <c r="ES548" s="77"/>
      <c r="ET548" s="77"/>
      <c r="EU548" s="77"/>
      <c r="EV548" s="77"/>
      <c r="EW548" s="77"/>
      <c r="EX548" s="77"/>
      <c r="EY548" s="77"/>
      <c r="EZ548" s="77"/>
      <c r="FA548" s="77"/>
      <c r="FB548" s="77"/>
      <c r="FC548" s="77"/>
      <c r="FD548" s="77"/>
      <c r="FE548" s="77"/>
      <c r="FF548" s="77"/>
      <c r="FG548" s="77"/>
      <c r="FH548" s="77"/>
      <c r="FI548" s="77"/>
      <c r="FJ548" s="77"/>
      <c r="FK548" s="77"/>
    </row>
    <row r="549" spans="1:167" s="78" customFormat="1" x14ac:dyDescent="0.2">
      <c r="A549" s="97" t="s">
        <v>2322</v>
      </c>
      <c r="B549" s="97" t="s">
        <v>314</v>
      </c>
      <c r="C549" s="98" t="s">
        <v>269</v>
      </c>
      <c r="D549" s="99" t="s">
        <v>8</v>
      </c>
      <c r="E549" s="99">
        <v>300</v>
      </c>
      <c r="F549" s="99"/>
      <c r="G549" s="105">
        <v>5</v>
      </c>
      <c r="H549" s="101">
        <f t="shared" si="27"/>
        <v>1.6666666666666666E-2</v>
      </c>
      <c r="I549" s="123">
        <v>8.65</v>
      </c>
      <c r="J549" s="103"/>
      <c r="K549" s="101"/>
      <c r="L549" s="102">
        <f t="shared" ref="L549:L580" si="30">IF(ISNUMBER(I549),ROUND(H549*E549*I549,2),"")</f>
        <v>43.25</v>
      </c>
      <c r="M549" s="102">
        <f t="shared" si="29"/>
        <v>1297.5</v>
      </c>
      <c r="N549" s="104"/>
      <c r="O549" s="103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7"/>
      <c r="EL549" s="77"/>
      <c r="EM549" s="77"/>
      <c r="EN549" s="77"/>
      <c r="EO549" s="77"/>
      <c r="EP549" s="77"/>
      <c r="EQ549" s="77"/>
      <c r="ER549" s="77"/>
      <c r="ES549" s="77"/>
      <c r="ET549" s="77"/>
      <c r="EU549" s="77"/>
      <c r="EV549" s="77"/>
      <c r="EW549" s="77"/>
      <c r="EX549" s="77"/>
      <c r="EY549" s="77"/>
      <c r="EZ549" s="77"/>
      <c r="FA549" s="77"/>
      <c r="FB549" s="77"/>
      <c r="FC549" s="77"/>
      <c r="FD549" s="77"/>
      <c r="FE549" s="77"/>
      <c r="FF549" s="77"/>
      <c r="FG549" s="77"/>
      <c r="FH549" s="77"/>
      <c r="FI549" s="77"/>
      <c r="FJ549" s="77"/>
      <c r="FK549" s="77"/>
    </row>
    <row r="550" spans="1:167" s="78" customFormat="1" x14ac:dyDescent="0.2">
      <c r="A550" s="97" t="s">
        <v>2323</v>
      </c>
      <c r="B550" s="97" t="s">
        <v>315</v>
      </c>
      <c r="C550" s="98" t="s">
        <v>270</v>
      </c>
      <c r="D550" s="99" t="s">
        <v>5</v>
      </c>
      <c r="E550" s="99">
        <v>3</v>
      </c>
      <c r="F550" s="99"/>
      <c r="G550" s="105">
        <v>10</v>
      </c>
      <c r="H550" s="101">
        <f t="shared" si="27"/>
        <v>8.3333333333333332E-3</v>
      </c>
      <c r="I550" s="123">
        <v>2880.35</v>
      </c>
      <c r="J550" s="103"/>
      <c r="K550" s="101"/>
      <c r="L550" s="102">
        <f t="shared" si="30"/>
        <v>72.010000000000005</v>
      </c>
      <c r="M550" s="102">
        <f t="shared" si="29"/>
        <v>2160.3000000000002</v>
      </c>
      <c r="N550" s="104"/>
      <c r="O550" s="103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</row>
    <row r="551" spans="1:167" s="78" customFormat="1" x14ac:dyDescent="0.2">
      <c r="A551" s="97" t="s">
        <v>2324</v>
      </c>
      <c r="B551" s="97" t="s">
        <v>316</v>
      </c>
      <c r="C551" s="98" t="s">
        <v>271</v>
      </c>
      <c r="D551" s="99" t="s">
        <v>5</v>
      </c>
      <c r="E551" s="99">
        <v>1</v>
      </c>
      <c r="F551" s="99"/>
      <c r="G551" s="105">
        <v>10</v>
      </c>
      <c r="H551" s="101">
        <f t="shared" si="27"/>
        <v>8.3333333333333332E-3</v>
      </c>
      <c r="I551" s="123">
        <v>399</v>
      </c>
      <c r="J551" s="103"/>
      <c r="K551" s="101"/>
      <c r="L551" s="102">
        <f t="shared" si="30"/>
        <v>3.33</v>
      </c>
      <c r="M551" s="102">
        <f t="shared" si="29"/>
        <v>99.9</v>
      </c>
      <c r="N551" s="104"/>
      <c r="O551" s="103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7"/>
      <c r="EK551" s="77"/>
      <c r="EL551" s="77"/>
      <c r="EM551" s="77"/>
      <c r="EN551" s="77"/>
      <c r="EO551" s="77"/>
      <c r="EP551" s="77"/>
      <c r="EQ551" s="77"/>
      <c r="ER551" s="77"/>
      <c r="ES551" s="77"/>
      <c r="ET551" s="77"/>
      <c r="EU551" s="77"/>
      <c r="EV551" s="77"/>
      <c r="EW551" s="77"/>
      <c r="EX551" s="77"/>
      <c r="EY551" s="77"/>
      <c r="EZ551" s="77"/>
      <c r="FA551" s="77"/>
      <c r="FB551" s="77"/>
      <c r="FC551" s="77"/>
      <c r="FD551" s="77"/>
      <c r="FE551" s="77"/>
      <c r="FF551" s="77"/>
      <c r="FG551" s="77"/>
      <c r="FH551" s="77"/>
      <c r="FI551" s="77"/>
      <c r="FJ551" s="77"/>
      <c r="FK551" s="77"/>
    </row>
    <row r="552" spans="1:167" s="78" customFormat="1" x14ac:dyDescent="0.2">
      <c r="A552" s="97" t="s">
        <v>2325</v>
      </c>
      <c r="B552" s="97" t="s">
        <v>317</v>
      </c>
      <c r="C552" s="98" t="s">
        <v>272</v>
      </c>
      <c r="D552" s="99" t="s">
        <v>5</v>
      </c>
      <c r="E552" s="99">
        <v>1</v>
      </c>
      <c r="F552" s="99"/>
      <c r="G552" s="105">
        <v>10</v>
      </c>
      <c r="H552" s="101">
        <f t="shared" si="27"/>
        <v>8.3333333333333332E-3</v>
      </c>
      <c r="I552" s="123">
        <v>3261.6</v>
      </c>
      <c r="J552" s="103"/>
      <c r="K552" s="101"/>
      <c r="L552" s="102">
        <f t="shared" si="30"/>
        <v>27.18</v>
      </c>
      <c r="M552" s="102">
        <f t="shared" si="29"/>
        <v>815.4</v>
      </c>
      <c r="N552" s="104"/>
      <c r="O552" s="103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7"/>
      <c r="EK552" s="77"/>
      <c r="EL552" s="77"/>
      <c r="EM552" s="77"/>
      <c r="EN552" s="77"/>
      <c r="EO552" s="77"/>
      <c r="EP552" s="77"/>
      <c r="EQ552" s="77"/>
      <c r="ER552" s="77"/>
      <c r="ES552" s="77"/>
      <c r="ET552" s="77"/>
      <c r="EU552" s="77"/>
      <c r="EV552" s="77"/>
      <c r="EW552" s="77"/>
      <c r="EX552" s="77"/>
      <c r="EY552" s="77"/>
      <c r="EZ552" s="77"/>
      <c r="FA552" s="77"/>
      <c r="FB552" s="77"/>
      <c r="FC552" s="77"/>
      <c r="FD552" s="77"/>
      <c r="FE552" s="77"/>
      <c r="FF552" s="77"/>
      <c r="FG552" s="77"/>
      <c r="FH552" s="77"/>
      <c r="FI552" s="77"/>
      <c r="FJ552" s="77"/>
      <c r="FK552" s="77"/>
    </row>
    <row r="553" spans="1:167" s="78" customFormat="1" x14ac:dyDescent="0.2">
      <c r="A553" s="97" t="s">
        <v>2326</v>
      </c>
      <c r="B553" s="97" t="s">
        <v>318</v>
      </c>
      <c r="C553" s="98" t="s">
        <v>273</v>
      </c>
      <c r="D553" s="99" t="s">
        <v>5</v>
      </c>
      <c r="E553" s="99">
        <v>1</v>
      </c>
      <c r="F553" s="99"/>
      <c r="G553" s="105">
        <v>10</v>
      </c>
      <c r="H553" s="101">
        <f t="shared" si="27"/>
        <v>8.3333333333333332E-3</v>
      </c>
      <c r="I553" s="123">
        <v>271.5</v>
      </c>
      <c r="J553" s="103"/>
      <c r="K553" s="101"/>
      <c r="L553" s="102">
        <f t="shared" si="30"/>
        <v>2.2599999999999998</v>
      </c>
      <c r="M553" s="102">
        <f t="shared" si="29"/>
        <v>67.8</v>
      </c>
      <c r="N553" s="104"/>
      <c r="O553" s="103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7"/>
      <c r="EL553" s="77"/>
      <c r="EM553" s="77"/>
      <c r="EN553" s="77"/>
      <c r="EO553" s="77"/>
      <c r="EP553" s="77"/>
      <c r="EQ553" s="77"/>
      <c r="ER553" s="77"/>
      <c r="ES553" s="77"/>
      <c r="ET553" s="77"/>
      <c r="EU553" s="77"/>
      <c r="EV553" s="77"/>
      <c r="EW553" s="77"/>
      <c r="EX553" s="77"/>
      <c r="EY553" s="77"/>
      <c r="EZ553" s="77"/>
      <c r="FA553" s="77"/>
      <c r="FB553" s="77"/>
      <c r="FC553" s="77"/>
      <c r="FD553" s="77"/>
      <c r="FE553" s="77"/>
      <c r="FF553" s="77"/>
      <c r="FG553" s="77"/>
      <c r="FH553" s="77"/>
      <c r="FI553" s="77"/>
      <c r="FJ553" s="77"/>
      <c r="FK553" s="77"/>
    </row>
    <row r="554" spans="1:167" s="78" customFormat="1" x14ac:dyDescent="0.2">
      <c r="A554" s="97" t="s">
        <v>2327</v>
      </c>
      <c r="B554" s="97" t="s">
        <v>319</v>
      </c>
      <c r="C554" s="98" t="s">
        <v>274</v>
      </c>
      <c r="D554" s="99" t="s">
        <v>5</v>
      </c>
      <c r="E554" s="99">
        <v>7</v>
      </c>
      <c r="F554" s="99"/>
      <c r="G554" s="105">
        <v>5</v>
      </c>
      <c r="H554" s="101">
        <f t="shared" si="27"/>
        <v>1.6666666666666666E-2</v>
      </c>
      <c r="I554" s="123">
        <v>190.32</v>
      </c>
      <c r="J554" s="103"/>
      <c r="K554" s="101"/>
      <c r="L554" s="102">
        <f t="shared" si="30"/>
        <v>22.2</v>
      </c>
      <c r="M554" s="102">
        <f t="shared" si="29"/>
        <v>666</v>
      </c>
      <c r="N554" s="104"/>
      <c r="O554" s="103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7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7"/>
      <c r="EL554" s="77"/>
      <c r="EM554" s="77"/>
      <c r="EN554" s="77"/>
      <c r="EO554" s="77"/>
      <c r="EP554" s="77"/>
      <c r="EQ554" s="77"/>
      <c r="ER554" s="77"/>
      <c r="ES554" s="77"/>
      <c r="ET554" s="77"/>
      <c r="EU554" s="77"/>
      <c r="EV554" s="77"/>
      <c r="EW554" s="77"/>
      <c r="EX554" s="77"/>
      <c r="EY554" s="77"/>
      <c r="EZ554" s="77"/>
      <c r="FA554" s="77"/>
      <c r="FB554" s="77"/>
      <c r="FC554" s="77"/>
      <c r="FD554" s="77"/>
      <c r="FE554" s="77"/>
      <c r="FF554" s="77"/>
      <c r="FG554" s="77"/>
      <c r="FH554" s="77"/>
      <c r="FI554" s="77"/>
      <c r="FJ554" s="77"/>
      <c r="FK554" s="77"/>
    </row>
    <row r="555" spans="1:167" s="78" customFormat="1" x14ac:dyDescent="0.2">
      <c r="A555" s="97" t="s">
        <v>2328</v>
      </c>
      <c r="B555" s="97" t="s">
        <v>320</v>
      </c>
      <c r="C555" s="98" t="s">
        <v>275</v>
      </c>
      <c r="D555" s="99" t="s">
        <v>5</v>
      </c>
      <c r="E555" s="99">
        <v>43</v>
      </c>
      <c r="F555" s="99"/>
      <c r="G555" s="105">
        <v>5</v>
      </c>
      <c r="H555" s="101">
        <f t="shared" si="27"/>
        <v>1.6666666666666666E-2</v>
      </c>
      <c r="I555" s="123">
        <v>222.02</v>
      </c>
      <c r="J555" s="103"/>
      <c r="K555" s="101"/>
      <c r="L555" s="102">
        <f t="shared" si="30"/>
        <v>159.11000000000001</v>
      </c>
      <c r="M555" s="102">
        <f t="shared" si="29"/>
        <v>4773.3</v>
      </c>
      <c r="N555" s="104"/>
      <c r="O555" s="103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7"/>
      <c r="EL555" s="77"/>
      <c r="EM555" s="77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</row>
    <row r="556" spans="1:167" s="78" customFormat="1" x14ac:dyDescent="0.2">
      <c r="A556" s="97" t="s">
        <v>2329</v>
      </c>
      <c r="B556" s="97" t="s">
        <v>321</v>
      </c>
      <c r="C556" s="98" t="s">
        <v>276</v>
      </c>
      <c r="D556" s="99" t="s">
        <v>5</v>
      </c>
      <c r="E556" s="99">
        <v>7</v>
      </c>
      <c r="F556" s="99"/>
      <c r="G556" s="105">
        <v>5</v>
      </c>
      <c r="H556" s="101">
        <f t="shared" si="27"/>
        <v>1.6666666666666666E-2</v>
      </c>
      <c r="I556" s="123">
        <v>207.6</v>
      </c>
      <c r="J556" s="103"/>
      <c r="K556" s="101"/>
      <c r="L556" s="102">
        <f t="shared" si="30"/>
        <v>24.22</v>
      </c>
      <c r="M556" s="102">
        <f t="shared" si="29"/>
        <v>726.6</v>
      </c>
      <c r="N556" s="104"/>
      <c r="O556" s="103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7"/>
      <c r="EL556" s="77"/>
      <c r="EM556" s="77"/>
      <c r="EN556" s="77"/>
      <c r="EO556" s="77"/>
      <c r="EP556" s="77"/>
      <c r="EQ556" s="77"/>
      <c r="ER556" s="77"/>
      <c r="ES556" s="77"/>
      <c r="ET556" s="77"/>
      <c r="EU556" s="77"/>
      <c r="EV556" s="77"/>
      <c r="EW556" s="77"/>
      <c r="EX556" s="77"/>
      <c r="EY556" s="77"/>
      <c r="EZ556" s="77"/>
      <c r="FA556" s="77"/>
      <c r="FB556" s="77"/>
      <c r="FC556" s="77"/>
      <c r="FD556" s="77"/>
      <c r="FE556" s="77"/>
      <c r="FF556" s="77"/>
      <c r="FG556" s="77"/>
      <c r="FH556" s="77"/>
      <c r="FI556" s="77"/>
      <c r="FJ556" s="77"/>
      <c r="FK556" s="77"/>
    </row>
    <row r="557" spans="1:167" s="78" customFormat="1" x14ac:dyDescent="0.2">
      <c r="A557" s="97" t="s">
        <v>2330</v>
      </c>
      <c r="B557" s="97" t="s">
        <v>322</v>
      </c>
      <c r="C557" s="98" t="s">
        <v>277</v>
      </c>
      <c r="D557" s="99" t="s">
        <v>5</v>
      </c>
      <c r="E557" s="99">
        <v>7</v>
      </c>
      <c r="F557" s="99"/>
      <c r="G557" s="105">
        <v>5</v>
      </c>
      <c r="H557" s="101">
        <f t="shared" si="27"/>
        <v>1.6666666666666666E-2</v>
      </c>
      <c r="I557" s="123">
        <v>232.5</v>
      </c>
      <c r="J557" s="103"/>
      <c r="K557" s="101"/>
      <c r="L557" s="102">
        <f t="shared" si="30"/>
        <v>27.13</v>
      </c>
      <c r="M557" s="102">
        <f t="shared" si="29"/>
        <v>813.9</v>
      </c>
      <c r="N557" s="104"/>
      <c r="O557" s="103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7"/>
      <c r="EL557" s="77"/>
      <c r="EM557" s="77"/>
      <c r="EN557" s="77"/>
      <c r="EO557" s="77"/>
      <c r="EP557" s="77"/>
      <c r="EQ557" s="77"/>
      <c r="ER557" s="77"/>
      <c r="ES557" s="77"/>
      <c r="ET557" s="77"/>
      <c r="EU557" s="77"/>
      <c r="EV557" s="77"/>
      <c r="EW557" s="77"/>
      <c r="EX557" s="77"/>
      <c r="EY557" s="77"/>
      <c r="EZ557" s="77"/>
      <c r="FA557" s="77"/>
      <c r="FB557" s="77"/>
      <c r="FC557" s="77"/>
      <c r="FD557" s="77"/>
      <c r="FE557" s="77"/>
      <c r="FF557" s="77"/>
      <c r="FG557" s="77"/>
      <c r="FH557" s="77"/>
      <c r="FI557" s="77"/>
      <c r="FJ557" s="77"/>
      <c r="FK557" s="77"/>
    </row>
    <row r="558" spans="1:167" s="78" customFormat="1" x14ac:dyDescent="0.2">
      <c r="A558" s="97" t="s">
        <v>2331</v>
      </c>
      <c r="B558" s="97" t="s">
        <v>323</v>
      </c>
      <c r="C558" s="98" t="s">
        <v>278</v>
      </c>
      <c r="D558" s="99" t="s">
        <v>5</v>
      </c>
      <c r="E558" s="99">
        <v>7</v>
      </c>
      <c r="F558" s="99"/>
      <c r="G558" s="105">
        <v>5</v>
      </c>
      <c r="H558" s="101">
        <f t="shared" si="27"/>
        <v>1.6666666666666666E-2</v>
      </c>
      <c r="I558" s="123">
        <v>41.09</v>
      </c>
      <c r="J558" s="103"/>
      <c r="K558" s="101"/>
      <c r="L558" s="102">
        <f t="shared" si="30"/>
        <v>4.79</v>
      </c>
      <c r="M558" s="102">
        <f t="shared" si="29"/>
        <v>143.69999999999999</v>
      </c>
      <c r="N558" s="104"/>
      <c r="O558" s="103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7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7"/>
      <c r="EL558" s="77"/>
      <c r="EM558" s="77"/>
      <c r="EN558" s="77"/>
      <c r="EO558" s="77"/>
      <c r="EP558" s="77"/>
      <c r="EQ558" s="77"/>
      <c r="ER558" s="77"/>
      <c r="ES558" s="77"/>
      <c r="ET558" s="77"/>
      <c r="EU558" s="77"/>
      <c r="EV558" s="77"/>
      <c r="EW558" s="77"/>
      <c r="EX558" s="77"/>
      <c r="EY558" s="77"/>
      <c r="EZ558" s="77"/>
      <c r="FA558" s="77"/>
      <c r="FB558" s="77"/>
      <c r="FC558" s="77"/>
      <c r="FD558" s="77"/>
      <c r="FE558" s="77"/>
      <c r="FF558" s="77"/>
      <c r="FG558" s="77"/>
      <c r="FH558" s="77"/>
      <c r="FI558" s="77"/>
      <c r="FJ558" s="77"/>
      <c r="FK558" s="77"/>
    </row>
    <row r="559" spans="1:167" s="78" customFormat="1" x14ac:dyDescent="0.2">
      <c r="A559" s="97" t="s">
        <v>2332</v>
      </c>
      <c r="B559" s="97" t="s">
        <v>324</v>
      </c>
      <c r="C559" s="98" t="s">
        <v>279</v>
      </c>
      <c r="D559" s="99" t="s">
        <v>5</v>
      </c>
      <c r="E559" s="99">
        <v>7</v>
      </c>
      <c r="F559" s="99"/>
      <c r="G559" s="105">
        <v>5</v>
      </c>
      <c r="H559" s="101">
        <f t="shared" si="27"/>
        <v>1.6666666666666666E-2</v>
      </c>
      <c r="I559" s="123">
        <v>58.89</v>
      </c>
      <c r="J559" s="103"/>
      <c r="K559" s="101"/>
      <c r="L559" s="102">
        <f t="shared" si="30"/>
        <v>6.87</v>
      </c>
      <c r="M559" s="102">
        <f t="shared" si="29"/>
        <v>206.1</v>
      </c>
      <c r="N559" s="104"/>
      <c r="O559" s="103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7"/>
      <c r="EL559" s="77"/>
      <c r="EM559" s="77"/>
      <c r="EN559" s="77"/>
      <c r="EO559" s="77"/>
      <c r="EP559" s="77"/>
      <c r="EQ559" s="77"/>
      <c r="ER559" s="77"/>
      <c r="ES559" s="77"/>
      <c r="ET559" s="77"/>
      <c r="EU559" s="77"/>
      <c r="EV559" s="77"/>
      <c r="EW559" s="77"/>
      <c r="EX559" s="77"/>
      <c r="EY559" s="77"/>
      <c r="EZ559" s="77"/>
      <c r="FA559" s="77"/>
      <c r="FB559" s="77"/>
      <c r="FC559" s="77"/>
      <c r="FD559" s="77"/>
      <c r="FE559" s="77"/>
      <c r="FF559" s="77"/>
      <c r="FG559" s="77"/>
      <c r="FH559" s="77"/>
      <c r="FI559" s="77"/>
      <c r="FJ559" s="77"/>
      <c r="FK559" s="77"/>
    </row>
    <row r="560" spans="1:167" s="78" customFormat="1" x14ac:dyDescent="0.2">
      <c r="A560" s="97" t="s">
        <v>2333</v>
      </c>
      <c r="B560" s="97" t="s">
        <v>325</v>
      </c>
      <c r="C560" s="98" t="s">
        <v>280</v>
      </c>
      <c r="D560" s="99" t="s">
        <v>5</v>
      </c>
      <c r="E560" s="99">
        <v>7</v>
      </c>
      <c r="F560" s="99"/>
      <c r="G560" s="105">
        <v>5</v>
      </c>
      <c r="H560" s="101">
        <f t="shared" si="27"/>
        <v>1.6666666666666666E-2</v>
      </c>
      <c r="I560" s="123">
        <v>65.2</v>
      </c>
      <c r="J560" s="103"/>
      <c r="K560" s="101"/>
      <c r="L560" s="102">
        <f t="shared" si="30"/>
        <v>7.61</v>
      </c>
      <c r="M560" s="102">
        <f t="shared" si="29"/>
        <v>228.3</v>
      </c>
      <c r="N560" s="104"/>
      <c r="O560" s="103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7"/>
      <c r="EL560" s="77"/>
      <c r="EM560" s="77"/>
      <c r="EN560" s="77"/>
      <c r="EO560" s="77"/>
      <c r="EP560" s="77"/>
      <c r="EQ560" s="77"/>
      <c r="ER560" s="77"/>
      <c r="ES560" s="77"/>
      <c r="ET560" s="77"/>
      <c r="EU560" s="77"/>
      <c r="EV560" s="77"/>
      <c r="EW560" s="77"/>
      <c r="EX560" s="77"/>
      <c r="EY560" s="77"/>
      <c r="EZ560" s="77"/>
      <c r="FA560" s="77"/>
      <c r="FB560" s="77"/>
      <c r="FC560" s="77"/>
      <c r="FD560" s="77"/>
      <c r="FE560" s="77"/>
      <c r="FF560" s="77"/>
      <c r="FG560" s="77"/>
      <c r="FH560" s="77"/>
      <c r="FI560" s="77"/>
      <c r="FJ560" s="77"/>
      <c r="FK560" s="77"/>
    </row>
    <row r="561" spans="1:167" s="78" customFormat="1" x14ac:dyDescent="0.2">
      <c r="A561" s="97" t="s">
        <v>2334</v>
      </c>
      <c r="B561" s="97" t="s">
        <v>326</v>
      </c>
      <c r="C561" s="98" t="s">
        <v>281</v>
      </c>
      <c r="D561" s="99" t="s">
        <v>5</v>
      </c>
      <c r="E561" s="99">
        <v>7</v>
      </c>
      <c r="F561" s="99"/>
      <c r="G561" s="105">
        <v>5</v>
      </c>
      <c r="H561" s="101">
        <f t="shared" si="27"/>
        <v>1.6666666666666666E-2</v>
      </c>
      <c r="I561" s="123">
        <v>34.520000000000003</v>
      </c>
      <c r="J561" s="103"/>
      <c r="K561" s="101"/>
      <c r="L561" s="102">
        <f t="shared" si="30"/>
        <v>4.03</v>
      </c>
      <c r="M561" s="102">
        <f t="shared" si="29"/>
        <v>120.9</v>
      </c>
      <c r="N561" s="104"/>
      <c r="O561" s="103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7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7"/>
      <c r="EL561" s="77"/>
      <c r="EM561" s="77"/>
      <c r="EN561" s="77"/>
      <c r="EO561" s="77"/>
      <c r="EP561" s="77"/>
      <c r="EQ561" s="77"/>
      <c r="ER561" s="77"/>
      <c r="ES561" s="77"/>
      <c r="ET561" s="77"/>
      <c r="EU561" s="77"/>
      <c r="EV561" s="77"/>
      <c r="EW561" s="77"/>
      <c r="EX561" s="77"/>
      <c r="EY561" s="77"/>
      <c r="EZ561" s="77"/>
      <c r="FA561" s="77"/>
      <c r="FB561" s="77"/>
      <c r="FC561" s="77"/>
      <c r="FD561" s="77"/>
      <c r="FE561" s="77"/>
      <c r="FF561" s="77"/>
      <c r="FG561" s="77"/>
      <c r="FH561" s="77"/>
      <c r="FI561" s="77"/>
      <c r="FJ561" s="77"/>
      <c r="FK561" s="77"/>
    </row>
    <row r="562" spans="1:167" s="78" customFormat="1" x14ac:dyDescent="0.2">
      <c r="A562" s="97" t="s">
        <v>2335</v>
      </c>
      <c r="B562" s="97" t="s">
        <v>327</v>
      </c>
      <c r="C562" s="98" t="s">
        <v>282</v>
      </c>
      <c r="D562" s="99" t="s">
        <v>5</v>
      </c>
      <c r="E562" s="99">
        <v>7</v>
      </c>
      <c r="F562" s="99"/>
      <c r="G562" s="105">
        <v>5</v>
      </c>
      <c r="H562" s="101">
        <f t="shared" si="27"/>
        <v>1.6666666666666666E-2</v>
      </c>
      <c r="I562" s="123">
        <v>52.6</v>
      </c>
      <c r="J562" s="103"/>
      <c r="K562" s="101"/>
      <c r="L562" s="102">
        <f t="shared" si="30"/>
        <v>6.14</v>
      </c>
      <c r="M562" s="102">
        <f t="shared" si="29"/>
        <v>184.2</v>
      </c>
      <c r="N562" s="104"/>
      <c r="O562" s="103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7"/>
      <c r="EL562" s="77"/>
      <c r="EM562" s="77"/>
      <c r="EN562" s="77"/>
      <c r="EO562" s="77"/>
      <c r="EP562" s="77"/>
      <c r="EQ562" s="77"/>
      <c r="ER562" s="77"/>
      <c r="ES562" s="77"/>
      <c r="ET562" s="77"/>
      <c r="EU562" s="77"/>
      <c r="EV562" s="77"/>
      <c r="EW562" s="77"/>
      <c r="EX562" s="77"/>
      <c r="EY562" s="77"/>
      <c r="EZ562" s="77"/>
      <c r="FA562" s="77"/>
      <c r="FB562" s="77"/>
      <c r="FC562" s="77"/>
      <c r="FD562" s="77"/>
      <c r="FE562" s="77"/>
      <c r="FF562" s="77"/>
      <c r="FG562" s="77"/>
      <c r="FH562" s="77"/>
      <c r="FI562" s="77"/>
      <c r="FJ562" s="77"/>
      <c r="FK562" s="77"/>
    </row>
    <row r="563" spans="1:167" s="78" customFormat="1" x14ac:dyDescent="0.2">
      <c r="A563" s="97" t="s">
        <v>2336</v>
      </c>
      <c r="B563" s="97" t="s">
        <v>328</v>
      </c>
      <c r="C563" s="98" t="s">
        <v>283</v>
      </c>
      <c r="D563" s="99" t="s">
        <v>5</v>
      </c>
      <c r="E563" s="99">
        <v>7</v>
      </c>
      <c r="F563" s="99"/>
      <c r="G563" s="105">
        <v>5</v>
      </c>
      <c r="H563" s="101">
        <f t="shared" si="27"/>
        <v>1.6666666666666666E-2</v>
      </c>
      <c r="I563" s="123">
        <v>89.29</v>
      </c>
      <c r="J563" s="103"/>
      <c r="K563" s="101"/>
      <c r="L563" s="102">
        <f t="shared" si="30"/>
        <v>10.42</v>
      </c>
      <c r="M563" s="102">
        <f t="shared" si="29"/>
        <v>312.60000000000002</v>
      </c>
      <c r="N563" s="104"/>
      <c r="O563" s="103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7"/>
      <c r="EK563" s="77"/>
      <c r="EL563" s="77"/>
      <c r="EM563" s="77"/>
      <c r="EN563" s="77"/>
      <c r="EO563" s="77"/>
      <c r="EP563" s="77"/>
      <c r="EQ563" s="77"/>
      <c r="ER563" s="77"/>
      <c r="ES563" s="77"/>
      <c r="ET563" s="77"/>
      <c r="EU563" s="77"/>
      <c r="EV563" s="77"/>
      <c r="EW563" s="77"/>
      <c r="EX563" s="77"/>
      <c r="EY563" s="77"/>
      <c r="EZ563" s="77"/>
      <c r="FA563" s="77"/>
      <c r="FB563" s="77"/>
      <c r="FC563" s="77"/>
      <c r="FD563" s="77"/>
      <c r="FE563" s="77"/>
      <c r="FF563" s="77"/>
      <c r="FG563" s="77"/>
      <c r="FH563" s="77"/>
      <c r="FI563" s="77"/>
      <c r="FJ563" s="77"/>
      <c r="FK563" s="77"/>
    </row>
    <row r="564" spans="1:167" s="78" customFormat="1" x14ac:dyDescent="0.2">
      <c r="A564" s="97" t="s">
        <v>2337</v>
      </c>
      <c r="B564" s="97" t="s">
        <v>329</v>
      </c>
      <c r="C564" s="98" t="s">
        <v>839</v>
      </c>
      <c r="D564" s="99" t="s">
        <v>5</v>
      </c>
      <c r="E564" s="99">
        <v>7</v>
      </c>
      <c r="F564" s="99"/>
      <c r="G564" s="105">
        <v>5</v>
      </c>
      <c r="H564" s="101">
        <f t="shared" si="27"/>
        <v>1.6666666666666666E-2</v>
      </c>
      <c r="I564" s="123">
        <v>310.24</v>
      </c>
      <c r="J564" s="103"/>
      <c r="K564" s="101"/>
      <c r="L564" s="102">
        <f t="shared" si="30"/>
        <v>36.19</v>
      </c>
      <c r="M564" s="102">
        <f t="shared" si="29"/>
        <v>1085.7</v>
      </c>
      <c r="N564" s="104"/>
      <c r="O564" s="103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7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7"/>
      <c r="EL564" s="77"/>
      <c r="EM564" s="77"/>
      <c r="EN564" s="77"/>
      <c r="EO564" s="77"/>
      <c r="EP564" s="77"/>
      <c r="EQ564" s="77"/>
      <c r="ER564" s="77"/>
      <c r="ES564" s="77"/>
      <c r="ET564" s="77"/>
      <c r="EU564" s="77"/>
      <c r="EV564" s="77"/>
      <c r="EW564" s="77"/>
      <c r="EX564" s="77"/>
      <c r="EY564" s="77"/>
      <c r="EZ564" s="77"/>
      <c r="FA564" s="77"/>
      <c r="FB564" s="77"/>
      <c r="FC564" s="77"/>
      <c r="FD564" s="77"/>
      <c r="FE564" s="77"/>
      <c r="FF564" s="77"/>
      <c r="FG564" s="77"/>
      <c r="FH564" s="77"/>
      <c r="FI564" s="77"/>
      <c r="FJ564" s="77"/>
      <c r="FK564" s="77"/>
    </row>
    <row r="565" spans="1:167" s="78" customFormat="1" x14ac:dyDescent="0.2">
      <c r="A565" s="97" t="s">
        <v>2338</v>
      </c>
      <c r="B565" s="97" t="s">
        <v>330</v>
      </c>
      <c r="C565" s="98" t="s">
        <v>840</v>
      </c>
      <c r="D565" s="99" t="s">
        <v>5</v>
      </c>
      <c r="E565" s="99">
        <v>7</v>
      </c>
      <c r="F565" s="99"/>
      <c r="G565" s="105">
        <v>5</v>
      </c>
      <c r="H565" s="101">
        <f t="shared" si="27"/>
        <v>1.6666666666666666E-2</v>
      </c>
      <c r="I565" s="123">
        <v>168.69</v>
      </c>
      <c r="J565" s="103"/>
      <c r="K565" s="101"/>
      <c r="L565" s="102">
        <f t="shared" si="30"/>
        <v>19.68</v>
      </c>
      <c r="M565" s="102">
        <f t="shared" si="29"/>
        <v>590.4</v>
      </c>
      <c r="N565" s="104"/>
      <c r="O565" s="103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7"/>
      <c r="EK565" s="77"/>
      <c r="EL565" s="77"/>
      <c r="EM565" s="77"/>
      <c r="EN565" s="77"/>
      <c r="EO565" s="77"/>
      <c r="EP565" s="77"/>
      <c r="EQ565" s="77"/>
      <c r="ER565" s="77"/>
      <c r="ES565" s="77"/>
      <c r="ET565" s="77"/>
      <c r="EU565" s="77"/>
      <c r="EV565" s="77"/>
      <c r="EW565" s="77"/>
      <c r="EX565" s="77"/>
      <c r="EY565" s="77"/>
      <c r="EZ565" s="77"/>
      <c r="FA565" s="77"/>
      <c r="FB565" s="77"/>
      <c r="FC565" s="77"/>
      <c r="FD565" s="77"/>
      <c r="FE565" s="77"/>
      <c r="FF565" s="77"/>
      <c r="FG565" s="77"/>
      <c r="FH565" s="77"/>
      <c r="FI565" s="77"/>
      <c r="FJ565" s="77"/>
      <c r="FK565" s="77"/>
    </row>
    <row r="566" spans="1:167" s="78" customFormat="1" x14ac:dyDescent="0.2">
      <c r="A566" s="97" t="s">
        <v>2339</v>
      </c>
      <c r="B566" s="97" t="s">
        <v>331</v>
      </c>
      <c r="C566" s="98" t="s">
        <v>284</v>
      </c>
      <c r="D566" s="99" t="s">
        <v>5</v>
      </c>
      <c r="E566" s="99">
        <v>4</v>
      </c>
      <c r="F566" s="99"/>
      <c r="G566" s="105">
        <v>5</v>
      </c>
      <c r="H566" s="101">
        <f t="shared" si="27"/>
        <v>1.6666666666666666E-2</v>
      </c>
      <c r="I566" s="123">
        <v>72.14</v>
      </c>
      <c r="J566" s="103"/>
      <c r="K566" s="101"/>
      <c r="L566" s="102">
        <f t="shared" si="30"/>
        <v>4.8099999999999996</v>
      </c>
      <c r="M566" s="102">
        <f t="shared" si="29"/>
        <v>144.30000000000001</v>
      </c>
      <c r="N566" s="104"/>
      <c r="O566" s="103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7"/>
      <c r="EK566" s="77"/>
      <c r="EL566" s="77"/>
      <c r="EM566" s="77"/>
      <c r="EN566" s="77"/>
      <c r="EO566" s="77"/>
      <c r="EP566" s="77"/>
      <c r="EQ566" s="77"/>
      <c r="ER566" s="77"/>
      <c r="ES566" s="77"/>
      <c r="ET566" s="77"/>
      <c r="EU566" s="77"/>
      <c r="EV566" s="77"/>
      <c r="EW566" s="77"/>
      <c r="EX566" s="77"/>
      <c r="EY566" s="77"/>
      <c r="EZ566" s="77"/>
      <c r="FA566" s="77"/>
      <c r="FB566" s="77"/>
      <c r="FC566" s="77"/>
      <c r="FD566" s="77"/>
      <c r="FE566" s="77"/>
      <c r="FF566" s="77"/>
      <c r="FG566" s="77"/>
      <c r="FH566" s="77"/>
      <c r="FI566" s="77"/>
      <c r="FJ566" s="77"/>
      <c r="FK566" s="77"/>
    </row>
    <row r="567" spans="1:167" s="78" customFormat="1" x14ac:dyDescent="0.2">
      <c r="A567" s="97" t="s">
        <v>2340</v>
      </c>
      <c r="B567" s="97" t="s">
        <v>332</v>
      </c>
      <c r="C567" s="98" t="s">
        <v>285</v>
      </c>
      <c r="D567" s="99" t="s">
        <v>5</v>
      </c>
      <c r="E567" s="99">
        <v>4</v>
      </c>
      <c r="F567" s="99"/>
      <c r="G567" s="105">
        <v>5</v>
      </c>
      <c r="H567" s="101">
        <f t="shared" si="27"/>
        <v>1.6666666666666666E-2</v>
      </c>
      <c r="I567" s="123">
        <v>499.9</v>
      </c>
      <c r="J567" s="103"/>
      <c r="K567" s="101"/>
      <c r="L567" s="102">
        <f t="shared" si="30"/>
        <v>33.33</v>
      </c>
      <c r="M567" s="102">
        <f t="shared" si="29"/>
        <v>999.9</v>
      </c>
      <c r="N567" s="104"/>
      <c r="O567" s="103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7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7"/>
      <c r="EK567" s="77"/>
      <c r="EL567" s="77"/>
      <c r="EM567" s="77"/>
      <c r="EN567" s="77"/>
      <c r="EO567" s="77"/>
      <c r="EP567" s="77"/>
      <c r="EQ567" s="77"/>
      <c r="ER567" s="77"/>
      <c r="ES567" s="77"/>
      <c r="ET567" s="77"/>
      <c r="EU567" s="77"/>
      <c r="EV567" s="77"/>
      <c r="EW567" s="77"/>
      <c r="EX567" s="77"/>
      <c r="EY567" s="77"/>
      <c r="EZ567" s="77"/>
      <c r="FA567" s="77"/>
      <c r="FB567" s="77"/>
      <c r="FC567" s="77"/>
      <c r="FD567" s="77"/>
      <c r="FE567" s="77"/>
      <c r="FF567" s="77"/>
      <c r="FG567" s="77"/>
      <c r="FH567" s="77"/>
      <c r="FI567" s="77"/>
      <c r="FJ567" s="77"/>
      <c r="FK567" s="77"/>
    </row>
    <row r="568" spans="1:167" s="78" customFormat="1" x14ac:dyDescent="0.2">
      <c r="A568" s="97" t="s">
        <v>2341</v>
      </c>
      <c r="B568" s="97" t="s">
        <v>333</v>
      </c>
      <c r="C568" s="98" t="s">
        <v>286</v>
      </c>
      <c r="D568" s="99" t="s">
        <v>5</v>
      </c>
      <c r="E568" s="99">
        <v>4</v>
      </c>
      <c r="F568" s="99"/>
      <c r="G568" s="105">
        <v>5</v>
      </c>
      <c r="H568" s="101">
        <f t="shared" si="27"/>
        <v>1.6666666666666666E-2</v>
      </c>
      <c r="I568" s="123">
        <v>324.99</v>
      </c>
      <c r="J568" s="103"/>
      <c r="K568" s="101"/>
      <c r="L568" s="102">
        <f t="shared" si="30"/>
        <v>21.67</v>
      </c>
      <c r="M568" s="102">
        <f t="shared" si="29"/>
        <v>650.1</v>
      </c>
      <c r="N568" s="104"/>
      <c r="O568" s="103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7"/>
      <c r="EL568" s="77"/>
      <c r="EM568" s="77"/>
      <c r="EN568" s="77"/>
      <c r="EO568" s="77"/>
      <c r="EP568" s="77"/>
      <c r="EQ568" s="77"/>
      <c r="ER568" s="77"/>
      <c r="ES568" s="77"/>
      <c r="ET568" s="77"/>
      <c r="EU568" s="77"/>
      <c r="EV568" s="77"/>
      <c r="EW568" s="77"/>
      <c r="EX568" s="77"/>
      <c r="EY568" s="77"/>
      <c r="EZ568" s="77"/>
      <c r="FA568" s="77"/>
      <c r="FB568" s="77"/>
      <c r="FC568" s="77"/>
      <c r="FD568" s="77"/>
      <c r="FE568" s="77"/>
      <c r="FF568" s="77"/>
      <c r="FG568" s="77"/>
      <c r="FH568" s="77"/>
      <c r="FI568" s="77"/>
      <c r="FJ568" s="77"/>
      <c r="FK568" s="77"/>
    </row>
    <row r="569" spans="1:167" s="78" customFormat="1" x14ac:dyDescent="0.2">
      <c r="A569" s="97" t="s">
        <v>2342</v>
      </c>
      <c r="B569" s="97" t="s">
        <v>334</v>
      </c>
      <c r="C569" s="98" t="s">
        <v>287</v>
      </c>
      <c r="D569" s="99" t="s">
        <v>5</v>
      </c>
      <c r="E569" s="99">
        <v>4</v>
      </c>
      <c r="F569" s="99"/>
      <c r="G569" s="105">
        <v>5</v>
      </c>
      <c r="H569" s="101">
        <f t="shared" si="27"/>
        <v>1.6666666666666666E-2</v>
      </c>
      <c r="I569" s="123">
        <v>432.9</v>
      </c>
      <c r="J569" s="103"/>
      <c r="K569" s="101"/>
      <c r="L569" s="102">
        <f t="shared" si="30"/>
        <v>28.86</v>
      </c>
      <c r="M569" s="102">
        <f t="shared" si="29"/>
        <v>865.8</v>
      </c>
      <c r="N569" s="104"/>
      <c r="O569" s="103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7"/>
      <c r="EL569" s="77"/>
      <c r="EM569" s="77"/>
      <c r="EN569" s="77"/>
      <c r="EO569" s="77"/>
      <c r="EP569" s="77"/>
      <c r="EQ569" s="77"/>
      <c r="ER569" s="77"/>
      <c r="ES569" s="77"/>
      <c r="ET569" s="77"/>
      <c r="EU569" s="77"/>
      <c r="EV569" s="77"/>
      <c r="EW569" s="77"/>
      <c r="EX569" s="77"/>
      <c r="EY569" s="77"/>
      <c r="EZ569" s="77"/>
      <c r="FA569" s="77"/>
      <c r="FB569" s="77"/>
      <c r="FC569" s="77"/>
      <c r="FD569" s="77"/>
      <c r="FE569" s="77"/>
      <c r="FF569" s="77"/>
      <c r="FG569" s="77"/>
      <c r="FH569" s="77"/>
      <c r="FI569" s="77"/>
      <c r="FJ569" s="77"/>
      <c r="FK569" s="77"/>
    </row>
    <row r="570" spans="1:167" s="78" customFormat="1" x14ac:dyDescent="0.2">
      <c r="A570" s="97" t="s">
        <v>2343</v>
      </c>
      <c r="B570" s="97" t="s">
        <v>335</v>
      </c>
      <c r="C570" s="98" t="s">
        <v>288</v>
      </c>
      <c r="D570" s="99" t="s">
        <v>5</v>
      </c>
      <c r="E570" s="99">
        <v>4</v>
      </c>
      <c r="F570" s="99"/>
      <c r="G570" s="105">
        <v>5</v>
      </c>
      <c r="H570" s="101">
        <f t="shared" si="27"/>
        <v>1.6666666666666666E-2</v>
      </c>
      <c r="I570" s="123">
        <v>468.9</v>
      </c>
      <c r="J570" s="103"/>
      <c r="K570" s="101"/>
      <c r="L570" s="102">
        <f t="shared" si="30"/>
        <v>31.26</v>
      </c>
      <c r="M570" s="102">
        <f t="shared" si="29"/>
        <v>937.8</v>
      </c>
      <c r="N570" s="104"/>
      <c r="O570" s="103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7"/>
      <c r="EL570" s="77"/>
      <c r="EM570" s="77"/>
      <c r="EN570" s="77"/>
      <c r="EO570" s="77"/>
      <c r="EP570" s="77"/>
      <c r="EQ570" s="77"/>
      <c r="ER570" s="77"/>
      <c r="ES570" s="77"/>
      <c r="ET570" s="77"/>
      <c r="EU570" s="77"/>
      <c r="EV570" s="77"/>
      <c r="EW570" s="77"/>
      <c r="EX570" s="77"/>
      <c r="EY570" s="77"/>
      <c r="EZ570" s="77"/>
      <c r="FA570" s="77"/>
      <c r="FB570" s="77"/>
      <c r="FC570" s="77"/>
      <c r="FD570" s="77"/>
      <c r="FE570" s="77"/>
      <c r="FF570" s="77"/>
      <c r="FG570" s="77"/>
      <c r="FH570" s="77"/>
      <c r="FI570" s="77"/>
      <c r="FJ570" s="77"/>
      <c r="FK570" s="77"/>
    </row>
    <row r="571" spans="1:167" s="78" customFormat="1" x14ac:dyDescent="0.2">
      <c r="A571" s="97" t="s">
        <v>2344</v>
      </c>
      <c r="B571" s="97" t="s">
        <v>336</v>
      </c>
      <c r="C571" s="98" t="s">
        <v>289</v>
      </c>
      <c r="D571" s="99" t="s">
        <v>5</v>
      </c>
      <c r="E571" s="99">
        <v>4</v>
      </c>
      <c r="F571" s="99"/>
      <c r="G571" s="105">
        <v>5</v>
      </c>
      <c r="H571" s="101">
        <f t="shared" si="27"/>
        <v>1.6666666666666666E-2</v>
      </c>
      <c r="I571" s="123">
        <v>832.44</v>
      </c>
      <c r="J571" s="103"/>
      <c r="K571" s="101"/>
      <c r="L571" s="102">
        <f t="shared" si="30"/>
        <v>55.5</v>
      </c>
      <c r="M571" s="102">
        <f t="shared" si="29"/>
        <v>1665</v>
      </c>
      <c r="N571" s="104"/>
      <c r="O571" s="103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7"/>
      <c r="EL571" s="77"/>
      <c r="EM571" s="77"/>
      <c r="EN571" s="77"/>
      <c r="EO571" s="77"/>
      <c r="EP571" s="77"/>
      <c r="EQ571" s="77"/>
      <c r="ER571" s="77"/>
      <c r="ES571" s="77"/>
      <c r="ET571" s="77"/>
      <c r="EU571" s="77"/>
      <c r="EV571" s="77"/>
      <c r="EW571" s="77"/>
      <c r="EX571" s="77"/>
      <c r="EY571" s="77"/>
      <c r="EZ571" s="77"/>
      <c r="FA571" s="77"/>
      <c r="FB571" s="77"/>
      <c r="FC571" s="77"/>
      <c r="FD571" s="77"/>
      <c r="FE571" s="77"/>
      <c r="FF571" s="77"/>
      <c r="FG571" s="77"/>
      <c r="FH571" s="77"/>
      <c r="FI571" s="77"/>
      <c r="FJ571" s="77"/>
      <c r="FK571" s="77"/>
    </row>
    <row r="572" spans="1:167" s="78" customFormat="1" x14ac:dyDescent="0.2">
      <c r="A572" s="97" t="s">
        <v>2345</v>
      </c>
      <c r="B572" s="97" t="s">
        <v>337</v>
      </c>
      <c r="C572" s="98" t="s">
        <v>290</v>
      </c>
      <c r="D572" s="99" t="s">
        <v>5</v>
      </c>
      <c r="E572" s="99">
        <v>4</v>
      </c>
      <c r="F572" s="99"/>
      <c r="G572" s="105">
        <v>5</v>
      </c>
      <c r="H572" s="101">
        <f t="shared" si="27"/>
        <v>1.6666666666666666E-2</v>
      </c>
      <c r="I572" s="123">
        <v>845.73</v>
      </c>
      <c r="J572" s="103"/>
      <c r="K572" s="101"/>
      <c r="L572" s="102">
        <f t="shared" si="30"/>
        <v>56.38</v>
      </c>
      <c r="M572" s="102">
        <f t="shared" si="29"/>
        <v>1691.4</v>
      </c>
      <c r="N572" s="104"/>
      <c r="O572" s="103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7"/>
      <c r="EK572" s="77"/>
      <c r="EL572" s="77"/>
      <c r="EM572" s="77"/>
      <c r="EN572" s="77"/>
      <c r="EO572" s="77"/>
      <c r="EP572" s="77"/>
      <c r="EQ572" s="77"/>
      <c r="ER572" s="77"/>
      <c r="ES572" s="77"/>
      <c r="ET572" s="77"/>
      <c r="EU572" s="77"/>
      <c r="EV572" s="77"/>
      <c r="EW572" s="77"/>
      <c r="EX572" s="77"/>
      <c r="EY572" s="77"/>
      <c r="EZ572" s="77"/>
      <c r="FA572" s="77"/>
      <c r="FB572" s="77"/>
      <c r="FC572" s="77"/>
      <c r="FD572" s="77"/>
      <c r="FE572" s="77"/>
      <c r="FF572" s="77"/>
      <c r="FG572" s="77"/>
      <c r="FH572" s="77"/>
      <c r="FI572" s="77"/>
      <c r="FJ572" s="77"/>
      <c r="FK572" s="77"/>
    </row>
    <row r="573" spans="1:167" x14ac:dyDescent="0.2">
      <c r="A573" s="97" t="s">
        <v>2346</v>
      </c>
      <c r="B573" s="97" t="s">
        <v>338</v>
      </c>
      <c r="C573" s="98" t="s">
        <v>291</v>
      </c>
      <c r="D573" s="99" t="s">
        <v>5</v>
      </c>
      <c r="E573" s="99">
        <v>4</v>
      </c>
      <c r="F573" s="99"/>
      <c r="G573" s="105">
        <v>5</v>
      </c>
      <c r="H573" s="101">
        <f t="shared" si="27"/>
        <v>1.6666666666666666E-2</v>
      </c>
      <c r="I573" s="123">
        <v>782.47</v>
      </c>
      <c r="J573" s="103"/>
      <c r="K573" s="101"/>
      <c r="L573" s="102">
        <f t="shared" si="30"/>
        <v>52.16</v>
      </c>
      <c r="M573" s="102">
        <f t="shared" si="29"/>
        <v>1564.8</v>
      </c>
      <c r="N573" s="104"/>
      <c r="O573" s="103"/>
    </row>
    <row r="574" spans="1:167" x14ac:dyDescent="0.2">
      <c r="A574" s="97" t="s">
        <v>2347</v>
      </c>
      <c r="B574" s="97" t="s">
        <v>339</v>
      </c>
      <c r="C574" s="98" t="s">
        <v>292</v>
      </c>
      <c r="D574" s="99" t="s">
        <v>5</v>
      </c>
      <c r="E574" s="99">
        <v>43</v>
      </c>
      <c r="F574" s="99"/>
      <c r="G574" s="105">
        <v>5</v>
      </c>
      <c r="H574" s="101">
        <f t="shared" si="27"/>
        <v>1.6666666666666666E-2</v>
      </c>
      <c r="I574" s="123">
        <v>112.14</v>
      </c>
      <c r="J574" s="103"/>
      <c r="K574" s="101"/>
      <c r="L574" s="102">
        <f t="shared" si="30"/>
        <v>80.37</v>
      </c>
      <c r="M574" s="102">
        <f t="shared" si="29"/>
        <v>2411.1</v>
      </c>
      <c r="N574" s="104"/>
      <c r="O574" s="103"/>
    </row>
    <row r="575" spans="1:167" s="78" customFormat="1" x14ac:dyDescent="0.2">
      <c r="A575" s="97" t="s">
        <v>2348</v>
      </c>
      <c r="B575" s="97" t="s">
        <v>340</v>
      </c>
      <c r="C575" s="98" t="s">
        <v>293</v>
      </c>
      <c r="D575" s="99" t="s">
        <v>5</v>
      </c>
      <c r="E575" s="99">
        <v>4</v>
      </c>
      <c r="F575" s="99"/>
      <c r="G575" s="105">
        <v>5</v>
      </c>
      <c r="H575" s="101">
        <f t="shared" si="27"/>
        <v>1.6666666666666666E-2</v>
      </c>
      <c r="I575" s="123">
        <v>399.9</v>
      </c>
      <c r="J575" s="103"/>
      <c r="K575" s="101"/>
      <c r="L575" s="102">
        <f t="shared" si="30"/>
        <v>26.66</v>
      </c>
      <c r="M575" s="102">
        <f t="shared" si="29"/>
        <v>799.8</v>
      </c>
      <c r="N575" s="104"/>
      <c r="O575" s="103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7"/>
      <c r="EK575" s="77"/>
      <c r="EL575" s="77"/>
      <c r="EM575" s="77"/>
      <c r="EN575" s="77"/>
      <c r="EO575" s="77"/>
      <c r="EP575" s="77"/>
      <c r="EQ575" s="77"/>
      <c r="ER575" s="77"/>
      <c r="ES575" s="77"/>
      <c r="ET575" s="77"/>
      <c r="EU575" s="77"/>
      <c r="EV575" s="77"/>
      <c r="EW575" s="77"/>
      <c r="EX575" s="77"/>
      <c r="EY575" s="77"/>
      <c r="EZ575" s="77"/>
      <c r="FA575" s="77"/>
      <c r="FB575" s="77"/>
      <c r="FC575" s="77"/>
      <c r="FD575" s="77"/>
      <c r="FE575" s="77"/>
      <c r="FF575" s="77"/>
      <c r="FG575" s="77"/>
      <c r="FH575" s="77"/>
      <c r="FI575" s="77"/>
      <c r="FJ575" s="77"/>
      <c r="FK575" s="77"/>
    </row>
    <row r="576" spans="1:167" x14ac:dyDescent="0.2">
      <c r="A576" s="97" t="s">
        <v>2349</v>
      </c>
      <c r="B576" s="97" t="s">
        <v>341</v>
      </c>
      <c r="C576" s="98" t="s">
        <v>294</v>
      </c>
      <c r="D576" s="99" t="s">
        <v>5</v>
      </c>
      <c r="E576" s="99">
        <v>4</v>
      </c>
      <c r="F576" s="99"/>
      <c r="G576" s="105">
        <v>5</v>
      </c>
      <c r="H576" s="101">
        <f t="shared" si="27"/>
        <v>1.6666666666666666E-2</v>
      </c>
      <c r="I576" s="123">
        <v>312.89999999999998</v>
      </c>
      <c r="J576" s="103"/>
      <c r="K576" s="101"/>
      <c r="L576" s="102">
        <f t="shared" si="30"/>
        <v>20.86</v>
      </c>
      <c r="M576" s="102">
        <f t="shared" si="29"/>
        <v>625.79999999999995</v>
      </c>
      <c r="N576" s="104"/>
      <c r="O576" s="103"/>
    </row>
    <row r="577" spans="1:167" x14ac:dyDescent="0.2">
      <c r="A577" s="97" t="s">
        <v>2350</v>
      </c>
      <c r="B577" s="97" t="s">
        <v>342</v>
      </c>
      <c r="C577" s="98" t="s">
        <v>295</v>
      </c>
      <c r="D577" s="99" t="s">
        <v>5</v>
      </c>
      <c r="E577" s="99">
        <v>1</v>
      </c>
      <c r="F577" s="99"/>
      <c r="G577" s="105">
        <v>5</v>
      </c>
      <c r="H577" s="101">
        <f t="shared" si="27"/>
        <v>1.6666666666666666E-2</v>
      </c>
      <c r="I577" s="123">
        <v>35.86</v>
      </c>
      <c r="J577" s="103"/>
      <c r="K577" s="101"/>
      <c r="L577" s="102">
        <f t="shared" si="30"/>
        <v>0.6</v>
      </c>
      <c r="M577" s="102">
        <f t="shared" si="29"/>
        <v>18</v>
      </c>
      <c r="N577" s="104"/>
      <c r="O577" s="103"/>
    </row>
    <row r="578" spans="1:167" x14ac:dyDescent="0.2">
      <c r="A578" s="97" t="s">
        <v>2351</v>
      </c>
      <c r="B578" s="97" t="s">
        <v>343</v>
      </c>
      <c r="C578" s="98" t="s">
        <v>296</v>
      </c>
      <c r="D578" s="99" t="s">
        <v>5</v>
      </c>
      <c r="E578" s="99">
        <v>1</v>
      </c>
      <c r="F578" s="99"/>
      <c r="G578" s="105">
        <v>5</v>
      </c>
      <c r="H578" s="101">
        <f t="shared" si="27"/>
        <v>1.6666666666666666E-2</v>
      </c>
      <c r="I578" s="123">
        <v>27.9</v>
      </c>
      <c r="J578" s="103"/>
      <c r="K578" s="101"/>
      <c r="L578" s="102">
        <f t="shared" si="30"/>
        <v>0.47</v>
      </c>
      <c r="M578" s="102">
        <f t="shared" si="29"/>
        <v>14.1</v>
      </c>
      <c r="N578" s="104"/>
      <c r="O578" s="103"/>
    </row>
    <row r="579" spans="1:167" x14ac:dyDescent="0.2">
      <c r="A579" s="97" t="s">
        <v>2352</v>
      </c>
      <c r="B579" s="97" t="s">
        <v>344</v>
      </c>
      <c r="C579" s="98" t="s">
        <v>297</v>
      </c>
      <c r="D579" s="99" t="s">
        <v>5</v>
      </c>
      <c r="E579" s="99">
        <v>1</v>
      </c>
      <c r="F579" s="99"/>
      <c r="G579" s="105">
        <v>5</v>
      </c>
      <c r="H579" s="101">
        <f t="shared" si="27"/>
        <v>1.6666666666666666E-2</v>
      </c>
      <c r="I579" s="123">
        <v>64.989999999999995</v>
      </c>
      <c r="J579" s="103"/>
      <c r="K579" s="101"/>
      <c r="L579" s="102">
        <f t="shared" si="30"/>
        <v>1.08</v>
      </c>
      <c r="M579" s="102">
        <f t="shared" si="29"/>
        <v>32.4</v>
      </c>
      <c r="N579" s="104"/>
      <c r="O579" s="103"/>
    </row>
    <row r="580" spans="1:167" s="78" customFormat="1" x14ac:dyDescent="0.2">
      <c r="A580" s="97" t="s">
        <v>2353</v>
      </c>
      <c r="B580" s="97" t="s">
        <v>345</v>
      </c>
      <c r="C580" s="98" t="s">
        <v>838</v>
      </c>
      <c r="D580" s="99" t="s">
        <v>5</v>
      </c>
      <c r="E580" s="99">
        <v>3</v>
      </c>
      <c r="F580" s="99"/>
      <c r="G580" s="105">
        <v>5</v>
      </c>
      <c r="H580" s="101">
        <f t="shared" si="27"/>
        <v>1.6666666666666666E-2</v>
      </c>
      <c r="I580" s="123">
        <v>37.9</v>
      </c>
      <c r="J580" s="103"/>
      <c r="K580" s="101"/>
      <c r="L580" s="102">
        <f t="shared" si="30"/>
        <v>1.9</v>
      </c>
      <c r="M580" s="102">
        <f t="shared" si="29"/>
        <v>57</v>
      </c>
      <c r="N580" s="104"/>
      <c r="O580" s="103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7"/>
      <c r="EL580" s="77"/>
      <c r="EM580" s="77"/>
      <c r="EN580" s="77"/>
      <c r="EO580" s="77"/>
      <c r="EP580" s="77"/>
      <c r="EQ580" s="77"/>
      <c r="ER580" s="77"/>
      <c r="ES580" s="77"/>
      <c r="ET580" s="77"/>
      <c r="EU580" s="77"/>
      <c r="EV580" s="77"/>
      <c r="EW580" s="77"/>
      <c r="EX580" s="77"/>
      <c r="EY580" s="77"/>
      <c r="EZ580" s="77"/>
      <c r="FA580" s="77"/>
      <c r="FB580" s="77"/>
      <c r="FC580" s="77"/>
      <c r="FD580" s="77"/>
      <c r="FE580" s="77"/>
      <c r="FF580" s="77"/>
      <c r="FG580" s="77"/>
      <c r="FH580" s="77"/>
      <c r="FI580" s="77"/>
      <c r="FJ580" s="77"/>
      <c r="FK580" s="77"/>
    </row>
    <row r="581" spans="1:167" s="78" customFormat="1" x14ac:dyDescent="0.2">
      <c r="A581" s="97" t="s">
        <v>2354</v>
      </c>
      <c r="B581" s="97" t="s">
        <v>346</v>
      </c>
      <c r="C581" s="98" t="s">
        <v>1617</v>
      </c>
      <c r="D581" s="99" t="s">
        <v>5</v>
      </c>
      <c r="E581" s="99">
        <v>1</v>
      </c>
      <c r="F581" s="99"/>
      <c r="G581" s="105">
        <v>10</v>
      </c>
      <c r="H581" s="101">
        <f t="shared" si="27"/>
        <v>8.3333333333333332E-3</v>
      </c>
      <c r="I581" s="123">
        <v>469.9</v>
      </c>
      <c r="J581" s="103"/>
      <c r="K581" s="101"/>
      <c r="L581" s="102">
        <f t="shared" ref="L581:L612" si="31">IF(ISNUMBER(I581),ROUND(H581*E581*I581,2),"")</f>
        <v>3.92</v>
      </c>
      <c r="M581" s="102">
        <f t="shared" si="29"/>
        <v>117.6</v>
      </c>
      <c r="N581" s="104"/>
      <c r="O581" s="103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7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7"/>
      <c r="EL581" s="77"/>
      <c r="EM581" s="77"/>
      <c r="EN581" s="77"/>
      <c r="EO581" s="77"/>
      <c r="EP581" s="77"/>
      <c r="EQ581" s="77"/>
      <c r="ER581" s="77"/>
      <c r="ES581" s="77"/>
      <c r="ET581" s="77"/>
      <c r="EU581" s="77"/>
      <c r="EV581" s="77"/>
      <c r="EW581" s="77"/>
      <c r="EX581" s="77"/>
      <c r="EY581" s="77"/>
      <c r="EZ581" s="77"/>
      <c r="FA581" s="77"/>
      <c r="FB581" s="77"/>
      <c r="FC581" s="77"/>
      <c r="FD581" s="77"/>
      <c r="FE581" s="77"/>
      <c r="FF581" s="77"/>
      <c r="FG581" s="77"/>
      <c r="FH581" s="77"/>
      <c r="FI581" s="77"/>
      <c r="FJ581" s="77"/>
      <c r="FK581" s="77"/>
    </row>
    <row r="582" spans="1:167" s="78" customFormat="1" x14ac:dyDescent="0.2">
      <c r="A582" s="97" t="s">
        <v>2355</v>
      </c>
      <c r="B582" s="97" t="s">
        <v>347</v>
      </c>
      <c r="C582" s="98" t="s">
        <v>298</v>
      </c>
      <c r="D582" s="99" t="s">
        <v>5</v>
      </c>
      <c r="E582" s="99">
        <v>42</v>
      </c>
      <c r="F582" s="99"/>
      <c r="G582" s="105">
        <v>10</v>
      </c>
      <c r="H582" s="101">
        <f t="shared" ref="H582:H645" si="32">1/(12*G582)</f>
        <v>8.3333333333333332E-3</v>
      </c>
      <c r="I582" s="123">
        <v>661.41</v>
      </c>
      <c r="J582" s="103"/>
      <c r="K582" s="101"/>
      <c r="L582" s="102">
        <f t="shared" si="31"/>
        <v>231.49</v>
      </c>
      <c r="M582" s="102">
        <f t="shared" ref="M582:M645" si="33">IF(ISNUMBER(I582),ROUND(L582*30,2),"")</f>
        <v>6944.7</v>
      </c>
      <c r="N582" s="104"/>
      <c r="O582" s="103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7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7"/>
      <c r="EL582" s="77"/>
      <c r="EM582" s="77"/>
      <c r="EN582" s="77"/>
      <c r="EO582" s="77"/>
      <c r="EP582" s="77"/>
      <c r="EQ582" s="77"/>
      <c r="ER582" s="77"/>
      <c r="ES582" s="77"/>
      <c r="ET582" s="77"/>
      <c r="EU582" s="77"/>
      <c r="EV582" s="77"/>
      <c r="EW582" s="77"/>
      <c r="EX582" s="77"/>
      <c r="EY582" s="77"/>
      <c r="EZ582" s="77"/>
      <c r="FA582" s="77"/>
      <c r="FB582" s="77"/>
      <c r="FC582" s="77"/>
      <c r="FD582" s="77"/>
      <c r="FE582" s="77"/>
      <c r="FF582" s="77"/>
      <c r="FG582" s="77"/>
      <c r="FH582" s="77"/>
      <c r="FI582" s="77"/>
      <c r="FJ582" s="77"/>
      <c r="FK582" s="77"/>
    </row>
    <row r="583" spans="1:167" s="78" customFormat="1" x14ac:dyDescent="0.2">
      <c r="A583" s="97" t="s">
        <v>2356</v>
      </c>
      <c r="B583" s="97" t="s">
        <v>348</v>
      </c>
      <c r="C583" s="98" t="s">
        <v>299</v>
      </c>
      <c r="D583" s="99" t="s">
        <v>5</v>
      </c>
      <c r="E583" s="99">
        <v>3</v>
      </c>
      <c r="F583" s="99"/>
      <c r="G583" s="105">
        <v>10</v>
      </c>
      <c r="H583" s="101">
        <f t="shared" si="32"/>
        <v>8.3333333333333332E-3</v>
      </c>
      <c r="I583" s="123">
        <v>419</v>
      </c>
      <c r="J583" s="103"/>
      <c r="K583" s="101"/>
      <c r="L583" s="102">
        <f t="shared" si="31"/>
        <v>10.48</v>
      </c>
      <c r="M583" s="102">
        <f t="shared" si="33"/>
        <v>314.39999999999998</v>
      </c>
      <c r="N583" s="104"/>
      <c r="O583" s="103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7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7"/>
      <c r="EL583" s="77"/>
      <c r="EM583" s="77"/>
      <c r="EN583" s="77"/>
      <c r="EO583" s="77"/>
      <c r="EP583" s="77"/>
      <c r="EQ583" s="77"/>
      <c r="ER583" s="77"/>
      <c r="ES583" s="77"/>
      <c r="ET583" s="77"/>
      <c r="EU583" s="77"/>
      <c r="EV583" s="77"/>
      <c r="EW583" s="77"/>
      <c r="EX583" s="77"/>
      <c r="EY583" s="77"/>
      <c r="EZ583" s="77"/>
      <c r="FA583" s="77"/>
      <c r="FB583" s="77"/>
      <c r="FC583" s="77"/>
      <c r="FD583" s="77"/>
      <c r="FE583" s="77"/>
      <c r="FF583" s="77"/>
      <c r="FG583" s="77"/>
      <c r="FH583" s="77"/>
      <c r="FI583" s="77"/>
      <c r="FJ583" s="77"/>
      <c r="FK583" s="77"/>
    </row>
    <row r="584" spans="1:167" s="78" customFormat="1" x14ac:dyDescent="0.2">
      <c r="A584" s="97" t="s">
        <v>2357</v>
      </c>
      <c r="B584" s="97" t="s">
        <v>349</v>
      </c>
      <c r="C584" s="98" t="s">
        <v>1639</v>
      </c>
      <c r="D584" s="99" t="s">
        <v>5</v>
      </c>
      <c r="E584" s="99">
        <v>43</v>
      </c>
      <c r="F584" s="99"/>
      <c r="G584" s="105">
        <v>10</v>
      </c>
      <c r="H584" s="101">
        <f t="shared" si="32"/>
        <v>8.3333333333333332E-3</v>
      </c>
      <c r="I584" s="123">
        <v>57.3</v>
      </c>
      <c r="J584" s="103"/>
      <c r="K584" s="101"/>
      <c r="L584" s="102">
        <f t="shared" si="31"/>
        <v>20.53</v>
      </c>
      <c r="M584" s="102">
        <f t="shared" si="33"/>
        <v>615.9</v>
      </c>
      <c r="N584" s="104"/>
      <c r="O584" s="103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7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7"/>
      <c r="EL584" s="77"/>
      <c r="EM584" s="77"/>
      <c r="EN584" s="77"/>
      <c r="EO584" s="77"/>
      <c r="EP584" s="77"/>
      <c r="EQ584" s="77"/>
      <c r="ER584" s="77"/>
      <c r="ES584" s="77"/>
      <c r="ET584" s="77"/>
      <c r="EU584" s="77"/>
      <c r="EV584" s="77"/>
      <c r="EW584" s="77"/>
      <c r="EX584" s="77"/>
      <c r="EY584" s="77"/>
      <c r="EZ584" s="77"/>
      <c r="FA584" s="77"/>
      <c r="FB584" s="77"/>
      <c r="FC584" s="77"/>
      <c r="FD584" s="77"/>
      <c r="FE584" s="77"/>
      <c r="FF584" s="77"/>
      <c r="FG584" s="77"/>
      <c r="FH584" s="77"/>
      <c r="FI584" s="77"/>
      <c r="FJ584" s="77"/>
      <c r="FK584" s="77"/>
    </row>
    <row r="585" spans="1:167" s="78" customFormat="1" x14ac:dyDescent="0.2">
      <c r="A585" s="97" t="s">
        <v>2358</v>
      </c>
      <c r="B585" s="97" t="s">
        <v>350</v>
      </c>
      <c r="C585" s="98" t="s">
        <v>1640</v>
      </c>
      <c r="D585" s="99" t="s">
        <v>5</v>
      </c>
      <c r="E585" s="99">
        <v>1</v>
      </c>
      <c r="F585" s="99"/>
      <c r="G585" s="105">
        <v>10</v>
      </c>
      <c r="H585" s="101">
        <f t="shared" si="32"/>
        <v>8.3333333333333332E-3</v>
      </c>
      <c r="I585" s="123">
        <v>108.32</v>
      </c>
      <c r="J585" s="103"/>
      <c r="K585" s="101"/>
      <c r="L585" s="102">
        <f t="shared" si="31"/>
        <v>0.9</v>
      </c>
      <c r="M585" s="102">
        <f t="shared" si="33"/>
        <v>27</v>
      </c>
      <c r="N585" s="104"/>
      <c r="O585" s="103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7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7"/>
      <c r="EL585" s="77"/>
      <c r="EM585" s="77"/>
      <c r="EN585" s="77"/>
      <c r="EO585" s="77"/>
      <c r="EP585" s="77"/>
      <c r="EQ585" s="77"/>
      <c r="ER585" s="77"/>
      <c r="ES585" s="77"/>
      <c r="ET585" s="77"/>
      <c r="EU585" s="77"/>
      <c r="EV585" s="77"/>
      <c r="EW585" s="77"/>
      <c r="EX585" s="77"/>
      <c r="EY585" s="77"/>
      <c r="EZ585" s="77"/>
      <c r="FA585" s="77"/>
      <c r="FB585" s="77"/>
      <c r="FC585" s="77"/>
      <c r="FD585" s="77"/>
      <c r="FE585" s="77"/>
      <c r="FF585" s="77"/>
      <c r="FG585" s="77"/>
      <c r="FH585" s="77"/>
      <c r="FI585" s="77"/>
      <c r="FJ585" s="77"/>
      <c r="FK585" s="77"/>
    </row>
    <row r="586" spans="1:167" s="78" customFormat="1" x14ac:dyDescent="0.2">
      <c r="A586" s="97" t="s">
        <v>2359</v>
      </c>
      <c r="B586" s="97" t="s">
        <v>351</v>
      </c>
      <c r="C586" s="98" t="s">
        <v>300</v>
      </c>
      <c r="D586" s="99" t="s">
        <v>5</v>
      </c>
      <c r="E586" s="99">
        <v>1</v>
      </c>
      <c r="F586" s="99"/>
      <c r="G586" s="105">
        <v>10</v>
      </c>
      <c r="H586" s="101">
        <f t="shared" si="32"/>
        <v>8.3333333333333332E-3</v>
      </c>
      <c r="I586" s="123">
        <v>2065.1</v>
      </c>
      <c r="J586" s="103"/>
      <c r="K586" s="101"/>
      <c r="L586" s="102">
        <f t="shared" si="31"/>
        <v>17.21</v>
      </c>
      <c r="M586" s="102">
        <f t="shared" si="33"/>
        <v>516.29999999999995</v>
      </c>
      <c r="N586" s="104"/>
      <c r="O586" s="103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7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7"/>
      <c r="EL586" s="77"/>
      <c r="EM586" s="77"/>
      <c r="EN586" s="77"/>
      <c r="EO586" s="77"/>
      <c r="EP586" s="77"/>
      <c r="EQ586" s="77"/>
      <c r="ER586" s="77"/>
      <c r="ES586" s="77"/>
      <c r="ET586" s="77"/>
      <c r="EU586" s="77"/>
      <c r="EV586" s="77"/>
      <c r="EW586" s="77"/>
      <c r="EX586" s="77"/>
      <c r="EY586" s="77"/>
      <c r="EZ586" s="77"/>
      <c r="FA586" s="77"/>
      <c r="FB586" s="77"/>
      <c r="FC586" s="77"/>
      <c r="FD586" s="77"/>
      <c r="FE586" s="77"/>
      <c r="FF586" s="77"/>
      <c r="FG586" s="77"/>
      <c r="FH586" s="77"/>
      <c r="FI586" s="77"/>
      <c r="FJ586" s="77"/>
      <c r="FK586" s="77"/>
    </row>
    <row r="587" spans="1:167" s="78" customFormat="1" x14ac:dyDescent="0.2">
      <c r="A587" s="97" t="s">
        <v>2360</v>
      </c>
      <c r="B587" s="97" t="s">
        <v>352</v>
      </c>
      <c r="C587" s="98" t="s">
        <v>301</v>
      </c>
      <c r="D587" s="99" t="s">
        <v>5</v>
      </c>
      <c r="E587" s="99">
        <v>1</v>
      </c>
      <c r="F587" s="99"/>
      <c r="G587" s="105">
        <v>10</v>
      </c>
      <c r="H587" s="101">
        <f t="shared" si="32"/>
        <v>8.3333333333333332E-3</v>
      </c>
      <c r="I587" s="123">
        <v>2349.9899999999998</v>
      </c>
      <c r="J587" s="103"/>
      <c r="K587" s="101"/>
      <c r="L587" s="102">
        <f t="shared" si="31"/>
        <v>19.579999999999998</v>
      </c>
      <c r="M587" s="102">
        <f t="shared" si="33"/>
        <v>587.4</v>
      </c>
      <c r="N587" s="104"/>
      <c r="O587" s="103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7"/>
      <c r="EK587" s="77"/>
      <c r="EL587" s="77"/>
      <c r="EM587" s="77"/>
      <c r="EN587" s="77"/>
      <c r="EO587" s="77"/>
      <c r="EP587" s="77"/>
      <c r="EQ587" s="77"/>
      <c r="ER587" s="77"/>
      <c r="ES587" s="77"/>
      <c r="ET587" s="77"/>
      <c r="EU587" s="77"/>
      <c r="EV587" s="77"/>
      <c r="EW587" s="77"/>
      <c r="EX587" s="77"/>
      <c r="EY587" s="77"/>
      <c r="EZ587" s="77"/>
      <c r="FA587" s="77"/>
      <c r="FB587" s="77"/>
      <c r="FC587" s="77"/>
      <c r="FD587" s="77"/>
      <c r="FE587" s="77"/>
      <c r="FF587" s="77"/>
      <c r="FG587" s="77"/>
      <c r="FH587" s="77"/>
      <c r="FI587" s="77"/>
      <c r="FJ587" s="77"/>
      <c r="FK587" s="77"/>
    </row>
    <row r="588" spans="1:167" s="78" customFormat="1" x14ac:dyDescent="0.2">
      <c r="A588" s="97" t="s">
        <v>2361</v>
      </c>
      <c r="B588" s="97" t="s">
        <v>353</v>
      </c>
      <c r="C588" s="98" t="s">
        <v>302</v>
      </c>
      <c r="D588" s="99" t="s">
        <v>5</v>
      </c>
      <c r="E588" s="99">
        <v>7</v>
      </c>
      <c r="F588" s="99"/>
      <c r="G588" s="105">
        <v>10</v>
      </c>
      <c r="H588" s="101">
        <f t="shared" si="32"/>
        <v>8.3333333333333332E-3</v>
      </c>
      <c r="I588" s="123">
        <v>5866.88</v>
      </c>
      <c r="J588" s="103"/>
      <c r="K588" s="101"/>
      <c r="L588" s="102">
        <f t="shared" si="31"/>
        <v>342.23</v>
      </c>
      <c r="M588" s="102">
        <f t="shared" si="33"/>
        <v>10266.9</v>
      </c>
      <c r="N588" s="104"/>
      <c r="O588" s="103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7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7"/>
      <c r="EK588" s="77"/>
      <c r="EL588" s="77"/>
      <c r="EM588" s="77"/>
      <c r="EN588" s="77"/>
      <c r="EO588" s="77"/>
      <c r="EP588" s="77"/>
      <c r="EQ588" s="77"/>
      <c r="ER588" s="77"/>
      <c r="ES588" s="77"/>
      <c r="ET588" s="77"/>
      <c r="EU588" s="77"/>
      <c r="EV588" s="77"/>
      <c r="EW588" s="77"/>
      <c r="EX588" s="77"/>
      <c r="EY588" s="77"/>
      <c r="EZ588" s="77"/>
      <c r="FA588" s="77"/>
      <c r="FB588" s="77"/>
      <c r="FC588" s="77"/>
      <c r="FD588" s="77"/>
      <c r="FE588" s="77"/>
      <c r="FF588" s="77"/>
      <c r="FG588" s="77"/>
      <c r="FH588" s="77"/>
      <c r="FI588" s="77"/>
      <c r="FJ588" s="77"/>
      <c r="FK588" s="77"/>
    </row>
    <row r="589" spans="1:167" s="78" customFormat="1" x14ac:dyDescent="0.2">
      <c r="A589" s="97" t="s">
        <v>2362</v>
      </c>
      <c r="B589" s="97" t="s">
        <v>354</v>
      </c>
      <c r="C589" s="98" t="s">
        <v>303</v>
      </c>
      <c r="D589" s="99" t="s">
        <v>5</v>
      </c>
      <c r="E589" s="99">
        <v>1</v>
      </c>
      <c r="F589" s="99"/>
      <c r="G589" s="105">
        <v>5</v>
      </c>
      <c r="H589" s="101">
        <f t="shared" si="32"/>
        <v>1.6666666666666666E-2</v>
      </c>
      <c r="I589" s="123">
        <v>53976.41</v>
      </c>
      <c r="J589" s="103"/>
      <c r="K589" s="101"/>
      <c r="L589" s="102">
        <f t="shared" si="31"/>
        <v>899.61</v>
      </c>
      <c r="M589" s="102">
        <f t="shared" si="33"/>
        <v>26988.3</v>
      </c>
      <c r="N589" s="104"/>
      <c r="O589" s="103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7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7"/>
      <c r="EL589" s="77"/>
      <c r="EM589" s="77"/>
      <c r="EN589" s="77"/>
      <c r="EO589" s="77"/>
      <c r="EP589" s="77"/>
      <c r="EQ589" s="77"/>
      <c r="ER589" s="77"/>
      <c r="ES589" s="77"/>
      <c r="ET589" s="77"/>
      <c r="EU589" s="77"/>
      <c r="EV589" s="77"/>
      <c r="EW589" s="77"/>
      <c r="EX589" s="77"/>
      <c r="EY589" s="77"/>
      <c r="EZ589" s="77"/>
      <c r="FA589" s="77"/>
      <c r="FB589" s="77"/>
      <c r="FC589" s="77"/>
      <c r="FD589" s="77"/>
      <c r="FE589" s="77"/>
      <c r="FF589" s="77"/>
      <c r="FG589" s="77"/>
      <c r="FH589" s="77"/>
      <c r="FI589" s="77"/>
      <c r="FJ589" s="77"/>
      <c r="FK589" s="77"/>
    </row>
    <row r="590" spans="1:167" s="78" customFormat="1" x14ac:dyDescent="0.2">
      <c r="A590" s="97" t="s">
        <v>2363</v>
      </c>
      <c r="B590" s="97" t="s">
        <v>392</v>
      </c>
      <c r="C590" s="98" t="s">
        <v>393</v>
      </c>
      <c r="D590" s="99" t="s">
        <v>5</v>
      </c>
      <c r="E590" s="99">
        <v>6</v>
      </c>
      <c r="F590" s="99"/>
      <c r="G590" s="105">
        <v>5</v>
      </c>
      <c r="H590" s="101">
        <f t="shared" si="32"/>
        <v>1.6666666666666666E-2</v>
      </c>
      <c r="I590" s="123">
        <v>60.71</v>
      </c>
      <c r="J590" s="103"/>
      <c r="K590" s="101"/>
      <c r="L590" s="102">
        <f t="shared" si="31"/>
        <v>6.07</v>
      </c>
      <c r="M590" s="102">
        <f t="shared" si="33"/>
        <v>182.1</v>
      </c>
      <c r="N590" s="104"/>
      <c r="O590" s="103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7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7"/>
      <c r="EL590" s="77"/>
      <c r="EM590" s="77"/>
      <c r="EN590" s="77"/>
      <c r="EO590" s="77"/>
      <c r="EP590" s="77"/>
      <c r="EQ590" s="77"/>
      <c r="ER590" s="77"/>
      <c r="ES590" s="77"/>
      <c r="ET590" s="77"/>
      <c r="EU590" s="77"/>
      <c r="EV590" s="77"/>
      <c r="EW590" s="77"/>
      <c r="EX590" s="77"/>
      <c r="EY590" s="77"/>
      <c r="EZ590" s="77"/>
      <c r="FA590" s="77"/>
      <c r="FB590" s="77"/>
      <c r="FC590" s="77"/>
      <c r="FD590" s="77"/>
      <c r="FE590" s="77"/>
      <c r="FF590" s="77"/>
      <c r="FG590" s="77"/>
      <c r="FH590" s="77"/>
      <c r="FI590" s="77"/>
      <c r="FJ590" s="77"/>
      <c r="FK590" s="77"/>
    </row>
    <row r="591" spans="1:167" s="78" customFormat="1" x14ac:dyDescent="0.2">
      <c r="A591" s="97" t="s">
        <v>2364</v>
      </c>
      <c r="B591" s="97" t="s">
        <v>394</v>
      </c>
      <c r="C591" s="98" t="s">
        <v>395</v>
      </c>
      <c r="D591" s="99" t="s">
        <v>5</v>
      </c>
      <c r="E591" s="99">
        <v>6</v>
      </c>
      <c r="F591" s="99"/>
      <c r="G591" s="105">
        <v>5</v>
      </c>
      <c r="H591" s="101">
        <f t="shared" si="32"/>
        <v>1.6666666666666666E-2</v>
      </c>
      <c r="I591" s="123">
        <v>74.19</v>
      </c>
      <c r="J591" s="103"/>
      <c r="K591" s="101"/>
      <c r="L591" s="102">
        <f t="shared" si="31"/>
        <v>7.42</v>
      </c>
      <c r="M591" s="102">
        <f t="shared" si="33"/>
        <v>222.6</v>
      </c>
      <c r="N591" s="104"/>
      <c r="O591" s="103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7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7"/>
      <c r="EL591" s="77"/>
      <c r="EM591" s="77"/>
      <c r="EN591" s="77"/>
      <c r="EO591" s="77"/>
      <c r="EP591" s="77"/>
      <c r="EQ591" s="77"/>
      <c r="ER591" s="77"/>
      <c r="ES591" s="77"/>
      <c r="ET591" s="77"/>
      <c r="EU591" s="77"/>
      <c r="EV591" s="77"/>
      <c r="EW591" s="77"/>
      <c r="EX591" s="77"/>
      <c r="EY591" s="77"/>
      <c r="EZ591" s="77"/>
      <c r="FA591" s="77"/>
      <c r="FB591" s="77"/>
      <c r="FC591" s="77"/>
      <c r="FD591" s="77"/>
      <c r="FE591" s="77"/>
      <c r="FF591" s="77"/>
      <c r="FG591" s="77"/>
      <c r="FH591" s="77"/>
      <c r="FI591" s="77"/>
      <c r="FJ591" s="77"/>
      <c r="FK591" s="77"/>
    </row>
    <row r="592" spans="1:167" s="78" customFormat="1" x14ac:dyDescent="0.2">
      <c r="A592" s="97" t="s">
        <v>2365</v>
      </c>
      <c r="B592" s="97" t="s">
        <v>396</v>
      </c>
      <c r="C592" s="98" t="s">
        <v>397</v>
      </c>
      <c r="D592" s="99" t="s">
        <v>5</v>
      </c>
      <c r="E592" s="99">
        <v>6</v>
      </c>
      <c r="F592" s="99"/>
      <c r="G592" s="105">
        <v>5</v>
      </c>
      <c r="H592" s="101">
        <f t="shared" si="32"/>
        <v>1.6666666666666666E-2</v>
      </c>
      <c r="I592" s="123">
        <v>94.2</v>
      </c>
      <c r="J592" s="103"/>
      <c r="K592" s="101"/>
      <c r="L592" s="102">
        <f t="shared" si="31"/>
        <v>9.42</v>
      </c>
      <c r="M592" s="102">
        <f t="shared" si="33"/>
        <v>282.60000000000002</v>
      </c>
      <c r="N592" s="104"/>
      <c r="O592" s="103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7"/>
      <c r="EL592" s="77"/>
      <c r="EM592" s="77"/>
      <c r="EN592" s="77"/>
      <c r="EO592" s="77"/>
      <c r="EP592" s="77"/>
      <c r="EQ592" s="77"/>
      <c r="ER592" s="77"/>
      <c r="ES592" s="77"/>
      <c r="ET592" s="77"/>
      <c r="EU592" s="77"/>
      <c r="EV592" s="77"/>
      <c r="EW592" s="77"/>
      <c r="EX592" s="77"/>
      <c r="EY592" s="77"/>
      <c r="EZ592" s="77"/>
      <c r="FA592" s="77"/>
      <c r="FB592" s="77"/>
      <c r="FC592" s="77"/>
      <c r="FD592" s="77"/>
      <c r="FE592" s="77"/>
      <c r="FF592" s="77"/>
      <c r="FG592" s="77"/>
      <c r="FH592" s="77"/>
      <c r="FI592" s="77"/>
      <c r="FJ592" s="77"/>
      <c r="FK592" s="77"/>
    </row>
    <row r="593" spans="1:167" s="78" customFormat="1" x14ac:dyDescent="0.2">
      <c r="A593" s="97" t="s">
        <v>2366</v>
      </c>
      <c r="B593" s="97" t="s">
        <v>398</v>
      </c>
      <c r="C593" s="98" t="s">
        <v>399</v>
      </c>
      <c r="D593" s="99" t="s">
        <v>5</v>
      </c>
      <c r="E593" s="99">
        <v>6</v>
      </c>
      <c r="F593" s="99"/>
      <c r="G593" s="105">
        <v>5</v>
      </c>
      <c r="H593" s="101">
        <f t="shared" si="32"/>
        <v>1.6666666666666666E-2</v>
      </c>
      <c r="I593" s="123">
        <v>155.93</v>
      </c>
      <c r="J593" s="103"/>
      <c r="K593" s="101"/>
      <c r="L593" s="102">
        <f t="shared" si="31"/>
        <v>15.59</v>
      </c>
      <c r="M593" s="102">
        <f t="shared" si="33"/>
        <v>467.7</v>
      </c>
      <c r="N593" s="104"/>
      <c r="O593" s="103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7"/>
      <c r="EL593" s="77"/>
      <c r="EM593" s="77"/>
      <c r="EN593" s="77"/>
      <c r="EO593" s="77"/>
      <c r="EP593" s="77"/>
      <c r="EQ593" s="77"/>
      <c r="ER593" s="77"/>
      <c r="ES593" s="77"/>
      <c r="ET593" s="77"/>
      <c r="EU593" s="77"/>
      <c r="EV593" s="77"/>
      <c r="EW593" s="77"/>
      <c r="EX593" s="77"/>
      <c r="EY593" s="77"/>
      <c r="EZ593" s="77"/>
      <c r="FA593" s="77"/>
      <c r="FB593" s="77"/>
      <c r="FC593" s="77"/>
      <c r="FD593" s="77"/>
      <c r="FE593" s="77"/>
      <c r="FF593" s="77"/>
      <c r="FG593" s="77"/>
      <c r="FH593" s="77"/>
      <c r="FI593" s="77"/>
      <c r="FJ593" s="77"/>
      <c r="FK593" s="77"/>
    </row>
    <row r="594" spans="1:167" s="78" customFormat="1" x14ac:dyDescent="0.2">
      <c r="A594" s="97" t="s">
        <v>2367</v>
      </c>
      <c r="B594" s="97" t="s">
        <v>400</v>
      </c>
      <c r="C594" s="98" t="s">
        <v>401</v>
      </c>
      <c r="D594" s="99" t="s">
        <v>5</v>
      </c>
      <c r="E594" s="99">
        <v>2</v>
      </c>
      <c r="F594" s="99"/>
      <c r="G594" s="105">
        <v>5</v>
      </c>
      <c r="H594" s="101">
        <f t="shared" si="32"/>
        <v>1.6666666666666666E-2</v>
      </c>
      <c r="I594" s="123">
        <v>406.32</v>
      </c>
      <c r="J594" s="103"/>
      <c r="K594" s="101"/>
      <c r="L594" s="102">
        <f t="shared" si="31"/>
        <v>13.54</v>
      </c>
      <c r="M594" s="102">
        <f t="shared" si="33"/>
        <v>406.2</v>
      </c>
      <c r="N594" s="104"/>
      <c r="O594" s="103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7"/>
      <c r="EL594" s="77"/>
      <c r="EM594" s="77"/>
      <c r="EN594" s="77"/>
      <c r="EO594" s="77"/>
      <c r="EP594" s="77"/>
      <c r="EQ594" s="77"/>
      <c r="ER594" s="77"/>
      <c r="ES594" s="77"/>
      <c r="ET594" s="77"/>
      <c r="EU594" s="77"/>
      <c r="EV594" s="77"/>
      <c r="EW594" s="77"/>
      <c r="EX594" s="77"/>
      <c r="EY594" s="77"/>
      <c r="EZ594" s="77"/>
      <c r="FA594" s="77"/>
      <c r="FB594" s="77"/>
      <c r="FC594" s="77"/>
      <c r="FD594" s="77"/>
      <c r="FE594" s="77"/>
      <c r="FF594" s="77"/>
      <c r="FG594" s="77"/>
      <c r="FH594" s="77"/>
      <c r="FI594" s="77"/>
      <c r="FJ594" s="77"/>
      <c r="FK594" s="77"/>
    </row>
    <row r="595" spans="1:167" s="78" customFormat="1" x14ac:dyDescent="0.2">
      <c r="A595" s="97" t="s">
        <v>2368</v>
      </c>
      <c r="B595" s="97" t="s">
        <v>402</v>
      </c>
      <c r="C595" s="98" t="s">
        <v>1618</v>
      </c>
      <c r="D595" s="99" t="s">
        <v>5</v>
      </c>
      <c r="E595" s="99">
        <v>1</v>
      </c>
      <c r="F595" s="99"/>
      <c r="G595" s="105">
        <v>10</v>
      </c>
      <c r="H595" s="101">
        <f t="shared" si="32"/>
        <v>8.3333333333333332E-3</v>
      </c>
      <c r="I595" s="123">
        <v>197.69</v>
      </c>
      <c r="J595" s="103"/>
      <c r="K595" s="101"/>
      <c r="L595" s="102">
        <f t="shared" si="31"/>
        <v>1.65</v>
      </c>
      <c r="M595" s="102">
        <f t="shared" si="33"/>
        <v>49.5</v>
      </c>
      <c r="N595" s="104"/>
      <c r="O595" s="103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7"/>
      <c r="EK595" s="77"/>
      <c r="EL595" s="77"/>
      <c r="EM595" s="77"/>
      <c r="EN595" s="77"/>
      <c r="EO595" s="77"/>
      <c r="EP595" s="77"/>
      <c r="EQ595" s="77"/>
      <c r="ER595" s="77"/>
      <c r="ES595" s="77"/>
      <c r="ET595" s="77"/>
      <c r="EU595" s="77"/>
      <c r="EV595" s="77"/>
      <c r="EW595" s="77"/>
      <c r="EX595" s="77"/>
      <c r="EY595" s="77"/>
      <c r="EZ595" s="77"/>
      <c r="FA595" s="77"/>
      <c r="FB595" s="77"/>
      <c r="FC595" s="77"/>
      <c r="FD595" s="77"/>
      <c r="FE595" s="77"/>
      <c r="FF595" s="77"/>
      <c r="FG595" s="77"/>
      <c r="FH595" s="77"/>
      <c r="FI595" s="77"/>
      <c r="FJ595" s="77"/>
      <c r="FK595" s="77"/>
    </row>
    <row r="596" spans="1:167" s="78" customFormat="1" x14ac:dyDescent="0.2">
      <c r="A596" s="97" t="s">
        <v>2369</v>
      </c>
      <c r="B596" s="97" t="s">
        <v>958</v>
      </c>
      <c r="C596" s="98" t="s">
        <v>1529</v>
      </c>
      <c r="D596" s="99" t="s">
        <v>5</v>
      </c>
      <c r="E596" s="99">
        <v>3</v>
      </c>
      <c r="F596" s="99"/>
      <c r="G596" s="105">
        <v>5</v>
      </c>
      <c r="H596" s="101">
        <f t="shared" si="32"/>
        <v>1.6666666666666666E-2</v>
      </c>
      <c r="I596" s="123">
        <v>437.05</v>
      </c>
      <c r="J596" s="103"/>
      <c r="K596" s="101"/>
      <c r="L596" s="102">
        <f t="shared" si="31"/>
        <v>21.85</v>
      </c>
      <c r="M596" s="102">
        <f t="shared" si="33"/>
        <v>655.5</v>
      </c>
      <c r="N596" s="104"/>
      <c r="O596" s="103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</row>
    <row r="597" spans="1:167" s="78" customFormat="1" x14ac:dyDescent="0.2">
      <c r="A597" s="97" t="s">
        <v>2370</v>
      </c>
      <c r="B597" s="97" t="s">
        <v>959</v>
      </c>
      <c r="C597" s="98" t="s">
        <v>1530</v>
      </c>
      <c r="D597" s="99" t="s">
        <v>5</v>
      </c>
      <c r="E597" s="99">
        <v>4</v>
      </c>
      <c r="F597" s="99"/>
      <c r="G597" s="105">
        <v>5</v>
      </c>
      <c r="H597" s="101">
        <f t="shared" si="32"/>
        <v>1.6666666666666666E-2</v>
      </c>
      <c r="I597" s="123">
        <v>61.75</v>
      </c>
      <c r="J597" s="103"/>
      <c r="K597" s="101"/>
      <c r="L597" s="102">
        <f t="shared" si="31"/>
        <v>4.12</v>
      </c>
      <c r="M597" s="102">
        <f t="shared" si="33"/>
        <v>123.6</v>
      </c>
      <c r="N597" s="104"/>
      <c r="O597" s="103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7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7"/>
      <c r="EK597" s="77"/>
      <c r="EL597" s="77"/>
      <c r="EM597" s="77"/>
      <c r="EN597" s="77"/>
      <c r="EO597" s="77"/>
      <c r="EP597" s="77"/>
      <c r="EQ597" s="77"/>
      <c r="ER597" s="77"/>
      <c r="ES597" s="77"/>
      <c r="ET597" s="77"/>
      <c r="EU597" s="77"/>
      <c r="EV597" s="77"/>
      <c r="EW597" s="77"/>
      <c r="EX597" s="77"/>
      <c r="EY597" s="77"/>
      <c r="EZ597" s="77"/>
      <c r="FA597" s="77"/>
      <c r="FB597" s="77"/>
      <c r="FC597" s="77"/>
      <c r="FD597" s="77"/>
      <c r="FE597" s="77"/>
      <c r="FF597" s="77"/>
      <c r="FG597" s="77"/>
      <c r="FH597" s="77"/>
      <c r="FI597" s="77"/>
      <c r="FJ597" s="77"/>
      <c r="FK597" s="77"/>
    </row>
    <row r="598" spans="1:167" s="78" customFormat="1" x14ac:dyDescent="0.2">
      <c r="A598" s="97" t="s">
        <v>2371</v>
      </c>
      <c r="B598" s="97" t="s">
        <v>960</v>
      </c>
      <c r="C598" s="98" t="s">
        <v>1531</v>
      </c>
      <c r="D598" s="99" t="s">
        <v>5</v>
      </c>
      <c r="E598" s="99">
        <v>6</v>
      </c>
      <c r="F598" s="99"/>
      <c r="G598" s="105">
        <v>5</v>
      </c>
      <c r="H598" s="101">
        <f t="shared" si="32"/>
        <v>1.6666666666666666E-2</v>
      </c>
      <c r="I598" s="123">
        <v>33.04</v>
      </c>
      <c r="J598" s="103"/>
      <c r="K598" s="101"/>
      <c r="L598" s="102">
        <f t="shared" si="31"/>
        <v>3.3</v>
      </c>
      <c r="M598" s="102">
        <f t="shared" si="33"/>
        <v>99</v>
      </c>
      <c r="N598" s="104"/>
      <c r="O598" s="103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7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7"/>
      <c r="EK598" s="77"/>
      <c r="EL598" s="77"/>
      <c r="EM598" s="77"/>
      <c r="EN598" s="77"/>
      <c r="EO598" s="77"/>
      <c r="EP598" s="77"/>
      <c r="EQ598" s="77"/>
      <c r="ER598" s="77"/>
      <c r="ES598" s="77"/>
      <c r="ET598" s="77"/>
      <c r="EU598" s="77"/>
      <c r="EV598" s="77"/>
      <c r="EW598" s="77"/>
      <c r="EX598" s="77"/>
      <c r="EY598" s="77"/>
      <c r="EZ598" s="77"/>
      <c r="FA598" s="77"/>
      <c r="FB598" s="77"/>
      <c r="FC598" s="77"/>
      <c r="FD598" s="77"/>
      <c r="FE598" s="77"/>
      <c r="FF598" s="77"/>
      <c r="FG598" s="77"/>
      <c r="FH598" s="77"/>
      <c r="FI598" s="77"/>
      <c r="FJ598" s="77"/>
      <c r="FK598" s="77"/>
    </row>
    <row r="599" spans="1:167" s="78" customFormat="1" x14ac:dyDescent="0.2">
      <c r="A599" s="97" t="s">
        <v>2372</v>
      </c>
      <c r="B599" s="97" t="s">
        <v>961</v>
      </c>
      <c r="C599" s="98" t="s">
        <v>1532</v>
      </c>
      <c r="D599" s="99" t="s">
        <v>5</v>
      </c>
      <c r="E599" s="99">
        <v>8</v>
      </c>
      <c r="F599" s="99"/>
      <c r="G599" s="105">
        <v>5</v>
      </c>
      <c r="H599" s="101">
        <f t="shared" si="32"/>
        <v>1.6666666666666666E-2</v>
      </c>
      <c r="I599" s="123">
        <v>143.47999999999999</v>
      </c>
      <c r="J599" s="103"/>
      <c r="K599" s="101"/>
      <c r="L599" s="102">
        <f t="shared" si="31"/>
        <v>19.13</v>
      </c>
      <c r="M599" s="102">
        <f t="shared" si="33"/>
        <v>573.9</v>
      </c>
      <c r="N599" s="104"/>
      <c r="O599" s="103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7"/>
      <c r="BM599" s="77"/>
      <c r="BN599" s="77"/>
      <c r="BO599" s="77"/>
      <c r="BP599" s="77"/>
      <c r="BQ599" s="77"/>
      <c r="BR599" s="77"/>
      <c r="BS599" s="77"/>
      <c r="BT599" s="77"/>
      <c r="BU599" s="77"/>
      <c r="BV599" s="77"/>
      <c r="BW599" s="77"/>
      <c r="BX599" s="77"/>
      <c r="BY599" s="77"/>
      <c r="BZ599" s="77"/>
      <c r="CA599" s="77"/>
      <c r="CB599" s="77"/>
      <c r="CC599" s="77"/>
      <c r="CD599" s="77"/>
      <c r="CE599" s="77"/>
      <c r="CF599" s="77"/>
      <c r="CG599" s="77"/>
      <c r="CH599" s="77"/>
      <c r="CI599" s="77"/>
      <c r="CJ599" s="77"/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7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  <c r="EJ599" s="77"/>
      <c r="EK599" s="77"/>
      <c r="EL599" s="77"/>
      <c r="EM599" s="77"/>
      <c r="EN599" s="77"/>
      <c r="EO599" s="77"/>
      <c r="EP599" s="77"/>
      <c r="EQ599" s="77"/>
      <c r="ER599" s="77"/>
      <c r="ES599" s="77"/>
      <c r="ET599" s="77"/>
      <c r="EU599" s="77"/>
      <c r="EV599" s="77"/>
      <c r="EW599" s="77"/>
      <c r="EX599" s="77"/>
      <c r="EY599" s="77"/>
      <c r="EZ599" s="77"/>
      <c r="FA599" s="77"/>
      <c r="FB599" s="77"/>
      <c r="FC599" s="77"/>
      <c r="FD599" s="77"/>
      <c r="FE599" s="77"/>
      <c r="FF599" s="77"/>
      <c r="FG599" s="77"/>
      <c r="FH599" s="77"/>
      <c r="FI599" s="77"/>
      <c r="FJ599" s="77"/>
      <c r="FK599" s="77"/>
    </row>
    <row r="600" spans="1:167" s="78" customFormat="1" x14ac:dyDescent="0.2">
      <c r="A600" s="97" t="s">
        <v>2373</v>
      </c>
      <c r="B600" s="97" t="s">
        <v>962</v>
      </c>
      <c r="C600" s="98" t="s">
        <v>1533</v>
      </c>
      <c r="D600" s="99" t="s">
        <v>5</v>
      </c>
      <c r="E600" s="99">
        <v>3</v>
      </c>
      <c r="F600" s="99"/>
      <c r="G600" s="105">
        <v>10</v>
      </c>
      <c r="H600" s="101">
        <f t="shared" si="32"/>
        <v>8.3333333333333332E-3</v>
      </c>
      <c r="I600" s="123">
        <v>2799.09</v>
      </c>
      <c r="J600" s="103"/>
      <c r="K600" s="101"/>
      <c r="L600" s="102">
        <f t="shared" si="31"/>
        <v>69.98</v>
      </c>
      <c r="M600" s="102">
        <f t="shared" si="33"/>
        <v>2099.4</v>
      </c>
      <c r="N600" s="104"/>
      <c r="O600" s="103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7"/>
      <c r="EK600" s="77"/>
      <c r="EL600" s="77"/>
      <c r="EM600" s="77"/>
      <c r="EN600" s="77"/>
      <c r="EO600" s="77"/>
      <c r="EP600" s="77"/>
      <c r="EQ600" s="77"/>
      <c r="ER600" s="77"/>
      <c r="ES600" s="77"/>
      <c r="ET600" s="77"/>
      <c r="EU600" s="77"/>
      <c r="EV600" s="77"/>
      <c r="EW600" s="77"/>
      <c r="EX600" s="77"/>
      <c r="EY600" s="77"/>
      <c r="EZ600" s="77"/>
      <c r="FA600" s="77"/>
      <c r="FB600" s="77"/>
      <c r="FC600" s="77"/>
      <c r="FD600" s="77"/>
      <c r="FE600" s="77"/>
      <c r="FF600" s="77"/>
      <c r="FG600" s="77"/>
      <c r="FH600" s="77"/>
      <c r="FI600" s="77"/>
      <c r="FJ600" s="77"/>
      <c r="FK600" s="77"/>
    </row>
    <row r="601" spans="1:167" s="78" customFormat="1" x14ac:dyDescent="0.2">
      <c r="A601" s="97" t="s">
        <v>2374</v>
      </c>
      <c r="B601" s="97" t="s">
        <v>963</v>
      </c>
      <c r="C601" s="98" t="s">
        <v>1534</v>
      </c>
      <c r="D601" s="99" t="s">
        <v>5</v>
      </c>
      <c r="E601" s="99">
        <v>1</v>
      </c>
      <c r="F601" s="99"/>
      <c r="G601" s="105">
        <v>10</v>
      </c>
      <c r="H601" s="101">
        <f t="shared" si="32"/>
        <v>8.3333333333333332E-3</v>
      </c>
      <c r="I601" s="123">
        <v>10024.5</v>
      </c>
      <c r="J601" s="103"/>
      <c r="K601" s="101"/>
      <c r="L601" s="102">
        <f t="shared" si="31"/>
        <v>83.54</v>
      </c>
      <c r="M601" s="102">
        <f t="shared" si="33"/>
        <v>2506.1999999999998</v>
      </c>
      <c r="N601" s="104"/>
      <c r="O601" s="103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7"/>
      <c r="EL601" s="77"/>
      <c r="EM601" s="77"/>
      <c r="EN601" s="77"/>
      <c r="EO601" s="77"/>
      <c r="EP601" s="77"/>
      <c r="EQ601" s="77"/>
      <c r="ER601" s="77"/>
      <c r="ES601" s="77"/>
      <c r="ET601" s="77"/>
      <c r="EU601" s="77"/>
      <c r="EV601" s="77"/>
      <c r="EW601" s="77"/>
      <c r="EX601" s="77"/>
      <c r="EY601" s="77"/>
      <c r="EZ601" s="77"/>
      <c r="FA601" s="77"/>
      <c r="FB601" s="77"/>
      <c r="FC601" s="77"/>
      <c r="FD601" s="77"/>
      <c r="FE601" s="77"/>
      <c r="FF601" s="77"/>
      <c r="FG601" s="77"/>
      <c r="FH601" s="77"/>
      <c r="FI601" s="77"/>
      <c r="FJ601" s="77"/>
      <c r="FK601" s="77"/>
    </row>
    <row r="602" spans="1:167" s="78" customFormat="1" x14ac:dyDescent="0.2">
      <c r="A602" s="97" t="s">
        <v>2375</v>
      </c>
      <c r="B602" s="97" t="s">
        <v>964</v>
      </c>
      <c r="C602" s="98" t="s">
        <v>1655</v>
      </c>
      <c r="D602" s="99" t="s">
        <v>5</v>
      </c>
      <c r="E602" s="99">
        <v>36</v>
      </c>
      <c r="F602" s="99"/>
      <c r="G602" s="105">
        <v>5</v>
      </c>
      <c r="H602" s="101">
        <f t="shared" si="32"/>
        <v>1.6666666666666666E-2</v>
      </c>
      <c r="I602" s="123">
        <v>10.4</v>
      </c>
      <c r="J602" s="103"/>
      <c r="K602" s="101"/>
      <c r="L602" s="102">
        <f t="shared" si="31"/>
        <v>6.24</v>
      </c>
      <c r="M602" s="102">
        <f t="shared" si="33"/>
        <v>187.2</v>
      </c>
      <c r="N602" s="104"/>
      <c r="O602" s="103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7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77"/>
      <c r="EN602" s="77"/>
      <c r="EO602" s="77"/>
      <c r="EP602" s="77"/>
      <c r="EQ602" s="77"/>
      <c r="ER602" s="77"/>
      <c r="ES602" s="77"/>
      <c r="ET602" s="77"/>
      <c r="EU602" s="77"/>
      <c r="EV602" s="77"/>
      <c r="EW602" s="77"/>
      <c r="EX602" s="77"/>
      <c r="EY602" s="77"/>
      <c r="EZ602" s="77"/>
      <c r="FA602" s="77"/>
      <c r="FB602" s="77"/>
      <c r="FC602" s="77"/>
      <c r="FD602" s="77"/>
      <c r="FE602" s="77"/>
      <c r="FF602" s="77"/>
      <c r="FG602" s="77"/>
      <c r="FH602" s="77"/>
      <c r="FI602" s="77"/>
      <c r="FJ602" s="77"/>
      <c r="FK602" s="77"/>
    </row>
    <row r="603" spans="1:167" s="78" customFormat="1" x14ac:dyDescent="0.2">
      <c r="A603" s="97" t="s">
        <v>2376</v>
      </c>
      <c r="B603" s="97" t="s">
        <v>965</v>
      </c>
      <c r="C603" s="98" t="s">
        <v>1535</v>
      </c>
      <c r="D603" s="99" t="s">
        <v>5</v>
      </c>
      <c r="E603" s="99">
        <v>3</v>
      </c>
      <c r="F603" s="99"/>
      <c r="G603" s="105">
        <v>5</v>
      </c>
      <c r="H603" s="101">
        <f t="shared" si="32"/>
        <v>1.6666666666666666E-2</v>
      </c>
      <c r="I603" s="123">
        <v>163.18</v>
      </c>
      <c r="J603" s="103"/>
      <c r="K603" s="101"/>
      <c r="L603" s="102">
        <f t="shared" si="31"/>
        <v>8.16</v>
      </c>
      <c r="M603" s="102">
        <f t="shared" si="33"/>
        <v>244.8</v>
      </c>
      <c r="N603" s="104"/>
      <c r="O603" s="103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7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7"/>
      <c r="EL603" s="77"/>
      <c r="EM603" s="77"/>
      <c r="EN603" s="77"/>
      <c r="EO603" s="77"/>
      <c r="EP603" s="77"/>
      <c r="EQ603" s="77"/>
      <c r="ER603" s="77"/>
      <c r="ES603" s="77"/>
      <c r="ET603" s="77"/>
      <c r="EU603" s="77"/>
      <c r="EV603" s="77"/>
      <c r="EW603" s="77"/>
      <c r="EX603" s="77"/>
      <c r="EY603" s="77"/>
      <c r="EZ603" s="77"/>
      <c r="FA603" s="77"/>
      <c r="FB603" s="77"/>
      <c r="FC603" s="77"/>
      <c r="FD603" s="77"/>
      <c r="FE603" s="77"/>
      <c r="FF603" s="77"/>
      <c r="FG603" s="77"/>
      <c r="FH603" s="77"/>
      <c r="FI603" s="77"/>
      <c r="FJ603" s="77"/>
      <c r="FK603" s="77"/>
    </row>
    <row r="604" spans="1:167" s="78" customFormat="1" x14ac:dyDescent="0.2">
      <c r="A604" s="97" t="s">
        <v>2377</v>
      </c>
      <c r="B604" s="97" t="s">
        <v>966</v>
      </c>
      <c r="C604" s="98" t="s">
        <v>1536</v>
      </c>
      <c r="D604" s="99" t="s">
        <v>5</v>
      </c>
      <c r="E604" s="99">
        <v>43</v>
      </c>
      <c r="F604" s="99"/>
      <c r="G604" s="105">
        <v>5</v>
      </c>
      <c r="H604" s="101">
        <f t="shared" si="32"/>
        <v>1.6666666666666666E-2</v>
      </c>
      <c r="I604" s="123">
        <v>39.9</v>
      </c>
      <c r="J604" s="103"/>
      <c r="K604" s="101"/>
      <c r="L604" s="102">
        <f t="shared" si="31"/>
        <v>28.6</v>
      </c>
      <c r="M604" s="102">
        <f t="shared" si="33"/>
        <v>858</v>
      </c>
      <c r="N604" s="104"/>
      <c r="O604" s="103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7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7"/>
      <c r="EL604" s="77"/>
      <c r="EM604" s="77"/>
      <c r="EN604" s="77"/>
      <c r="EO604" s="77"/>
      <c r="EP604" s="77"/>
      <c r="EQ604" s="77"/>
      <c r="ER604" s="77"/>
      <c r="ES604" s="77"/>
      <c r="ET604" s="77"/>
      <c r="EU604" s="77"/>
      <c r="EV604" s="77"/>
      <c r="EW604" s="77"/>
      <c r="EX604" s="77"/>
      <c r="EY604" s="77"/>
      <c r="EZ604" s="77"/>
      <c r="FA604" s="77"/>
      <c r="FB604" s="77"/>
      <c r="FC604" s="77"/>
      <c r="FD604" s="77"/>
      <c r="FE604" s="77"/>
      <c r="FF604" s="77"/>
      <c r="FG604" s="77"/>
      <c r="FH604" s="77"/>
      <c r="FI604" s="77"/>
      <c r="FJ604" s="77"/>
      <c r="FK604" s="77"/>
    </row>
    <row r="605" spans="1:167" s="78" customFormat="1" x14ac:dyDescent="0.2">
      <c r="A605" s="97" t="s">
        <v>2378</v>
      </c>
      <c r="B605" s="97" t="s">
        <v>967</v>
      </c>
      <c r="C605" s="98" t="s">
        <v>1537</v>
      </c>
      <c r="D605" s="99" t="s">
        <v>5</v>
      </c>
      <c r="E605" s="99">
        <v>6</v>
      </c>
      <c r="F605" s="99"/>
      <c r="G605" s="105">
        <v>5</v>
      </c>
      <c r="H605" s="101">
        <f t="shared" si="32"/>
        <v>1.6666666666666666E-2</v>
      </c>
      <c r="I605" s="123">
        <v>1588.8</v>
      </c>
      <c r="J605" s="103"/>
      <c r="K605" s="101"/>
      <c r="L605" s="102">
        <f t="shared" si="31"/>
        <v>158.88</v>
      </c>
      <c r="M605" s="102">
        <f t="shared" si="33"/>
        <v>4766.3999999999996</v>
      </c>
      <c r="N605" s="104"/>
      <c r="O605" s="103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7"/>
      <c r="EL605" s="77"/>
      <c r="EM605" s="77"/>
      <c r="EN605" s="77"/>
      <c r="EO605" s="77"/>
      <c r="EP605" s="77"/>
      <c r="EQ605" s="77"/>
      <c r="ER605" s="77"/>
      <c r="ES605" s="77"/>
      <c r="ET605" s="77"/>
      <c r="EU605" s="77"/>
      <c r="EV605" s="77"/>
      <c r="EW605" s="77"/>
      <c r="EX605" s="77"/>
      <c r="EY605" s="77"/>
      <c r="EZ605" s="77"/>
      <c r="FA605" s="77"/>
      <c r="FB605" s="77"/>
      <c r="FC605" s="77"/>
      <c r="FD605" s="77"/>
      <c r="FE605" s="77"/>
      <c r="FF605" s="77"/>
      <c r="FG605" s="77"/>
      <c r="FH605" s="77"/>
      <c r="FI605" s="77"/>
      <c r="FJ605" s="77"/>
      <c r="FK605" s="77"/>
    </row>
    <row r="606" spans="1:167" s="78" customFormat="1" x14ac:dyDescent="0.2">
      <c r="A606" s="97" t="s">
        <v>2379</v>
      </c>
      <c r="B606" s="97" t="s">
        <v>968</v>
      </c>
      <c r="C606" s="98" t="s">
        <v>1538</v>
      </c>
      <c r="D606" s="99" t="s">
        <v>5</v>
      </c>
      <c r="E606" s="99">
        <v>3</v>
      </c>
      <c r="F606" s="99"/>
      <c r="G606" s="105">
        <v>5</v>
      </c>
      <c r="H606" s="101">
        <f t="shared" si="32"/>
        <v>1.6666666666666666E-2</v>
      </c>
      <c r="I606" s="123">
        <v>426.7</v>
      </c>
      <c r="J606" s="103"/>
      <c r="K606" s="101"/>
      <c r="L606" s="102">
        <f t="shared" si="31"/>
        <v>21.34</v>
      </c>
      <c r="M606" s="102">
        <f t="shared" si="33"/>
        <v>640.20000000000005</v>
      </c>
      <c r="N606" s="104"/>
      <c r="O606" s="103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7"/>
      <c r="EL606" s="77"/>
      <c r="EM606" s="77"/>
      <c r="EN606" s="77"/>
      <c r="EO606" s="77"/>
      <c r="EP606" s="77"/>
      <c r="EQ606" s="77"/>
      <c r="ER606" s="77"/>
      <c r="ES606" s="77"/>
      <c r="ET606" s="77"/>
      <c r="EU606" s="77"/>
      <c r="EV606" s="77"/>
      <c r="EW606" s="77"/>
      <c r="EX606" s="77"/>
      <c r="EY606" s="77"/>
      <c r="EZ606" s="77"/>
      <c r="FA606" s="77"/>
      <c r="FB606" s="77"/>
      <c r="FC606" s="77"/>
      <c r="FD606" s="77"/>
      <c r="FE606" s="77"/>
      <c r="FF606" s="77"/>
      <c r="FG606" s="77"/>
      <c r="FH606" s="77"/>
      <c r="FI606" s="77"/>
      <c r="FJ606" s="77"/>
      <c r="FK606" s="77"/>
    </row>
    <row r="607" spans="1:167" s="78" customFormat="1" x14ac:dyDescent="0.2">
      <c r="A607" s="97" t="s">
        <v>2380</v>
      </c>
      <c r="B607" s="97" t="s">
        <v>969</v>
      </c>
      <c r="C607" s="98" t="s">
        <v>1539</v>
      </c>
      <c r="D607" s="99" t="s">
        <v>5</v>
      </c>
      <c r="E607" s="99">
        <v>4</v>
      </c>
      <c r="F607" s="99"/>
      <c r="G607" s="105">
        <v>10</v>
      </c>
      <c r="H607" s="101">
        <f t="shared" si="32"/>
        <v>8.3333333333333332E-3</v>
      </c>
      <c r="I607" s="123">
        <v>7506.37</v>
      </c>
      <c r="J607" s="103"/>
      <c r="K607" s="101"/>
      <c r="L607" s="102">
        <f t="shared" si="31"/>
        <v>250.21</v>
      </c>
      <c r="M607" s="102">
        <f t="shared" si="33"/>
        <v>7506.3</v>
      </c>
      <c r="N607" s="104"/>
      <c r="O607" s="103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7"/>
      <c r="EL607" s="77"/>
      <c r="EM607" s="77"/>
      <c r="EN607" s="77"/>
      <c r="EO607" s="77"/>
      <c r="EP607" s="77"/>
      <c r="EQ607" s="77"/>
      <c r="ER607" s="77"/>
      <c r="ES607" s="77"/>
      <c r="ET607" s="77"/>
      <c r="EU607" s="77"/>
      <c r="EV607" s="77"/>
      <c r="EW607" s="77"/>
      <c r="EX607" s="77"/>
      <c r="EY607" s="77"/>
      <c r="EZ607" s="77"/>
      <c r="FA607" s="77"/>
      <c r="FB607" s="77"/>
      <c r="FC607" s="77"/>
      <c r="FD607" s="77"/>
      <c r="FE607" s="77"/>
      <c r="FF607" s="77"/>
      <c r="FG607" s="77"/>
      <c r="FH607" s="77"/>
      <c r="FI607" s="77"/>
      <c r="FJ607" s="77"/>
      <c r="FK607" s="77"/>
    </row>
    <row r="608" spans="1:167" s="78" customFormat="1" x14ac:dyDescent="0.2">
      <c r="A608" s="97" t="s">
        <v>2381</v>
      </c>
      <c r="B608" s="97" t="s">
        <v>970</v>
      </c>
      <c r="C608" s="98" t="s">
        <v>1540</v>
      </c>
      <c r="D608" s="99" t="s">
        <v>65</v>
      </c>
      <c r="E608" s="99">
        <v>4</v>
      </c>
      <c r="F608" s="99"/>
      <c r="G608" s="105">
        <v>5</v>
      </c>
      <c r="H608" s="101">
        <f t="shared" si="32"/>
        <v>1.6666666666666666E-2</v>
      </c>
      <c r="I608" s="123">
        <v>264.89999999999998</v>
      </c>
      <c r="J608" s="103"/>
      <c r="K608" s="101"/>
      <c r="L608" s="102">
        <f t="shared" si="31"/>
        <v>17.66</v>
      </c>
      <c r="M608" s="102">
        <f t="shared" si="33"/>
        <v>529.79999999999995</v>
      </c>
      <c r="N608" s="104"/>
      <c r="O608" s="103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7"/>
      <c r="EK608" s="77"/>
      <c r="EL608" s="77"/>
      <c r="EM608" s="77"/>
      <c r="EN608" s="77"/>
      <c r="EO608" s="77"/>
      <c r="EP608" s="77"/>
      <c r="EQ608" s="77"/>
      <c r="ER608" s="77"/>
      <c r="ES608" s="77"/>
      <c r="ET608" s="77"/>
      <c r="EU608" s="77"/>
      <c r="EV608" s="77"/>
      <c r="EW608" s="77"/>
      <c r="EX608" s="77"/>
      <c r="EY608" s="77"/>
      <c r="EZ608" s="77"/>
      <c r="FA608" s="77"/>
      <c r="FB608" s="77"/>
      <c r="FC608" s="77"/>
      <c r="FD608" s="77"/>
      <c r="FE608" s="77"/>
      <c r="FF608" s="77"/>
      <c r="FG608" s="77"/>
      <c r="FH608" s="77"/>
      <c r="FI608" s="77"/>
      <c r="FJ608" s="77"/>
      <c r="FK608" s="77"/>
    </row>
    <row r="609" spans="1:167" s="78" customFormat="1" x14ac:dyDescent="0.2">
      <c r="A609" s="97" t="s">
        <v>2382</v>
      </c>
      <c r="B609" s="97" t="s">
        <v>971</v>
      </c>
      <c r="C609" s="98" t="s">
        <v>1541</v>
      </c>
      <c r="D609" s="99" t="s">
        <v>65</v>
      </c>
      <c r="E609" s="99">
        <v>4</v>
      </c>
      <c r="F609" s="99"/>
      <c r="G609" s="105">
        <v>5</v>
      </c>
      <c r="H609" s="101">
        <f t="shared" si="32"/>
        <v>1.6666666666666666E-2</v>
      </c>
      <c r="I609" s="123">
        <v>209.99</v>
      </c>
      <c r="J609" s="103"/>
      <c r="K609" s="101"/>
      <c r="L609" s="102">
        <f t="shared" si="31"/>
        <v>14</v>
      </c>
      <c r="M609" s="102">
        <f t="shared" si="33"/>
        <v>420</v>
      </c>
      <c r="N609" s="104"/>
      <c r="O609" s="103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7"/>
      <c r="EL609" s="77"/>
      <c r="EM609" s="77"/>
      <c r="EN609" s="77"/>
      <c r="EO609" s="77"/>
      <c r="EP609" s="77"/>
      <c r="EQ609" s="77"/>
      <c r="ER609" s="77"/>
      <c r="ES609" s="77"/>
      <c r="ET609" s="77"/>
      <c r="EU609" s="77"/>
      <c r="EV609" s="77"/>
      <c r="EW609" s="77"/>
      <c r="EX609" s="77"/>
      <c r="EY609" s="77"/>
      <c r="EZ609" s="77"/>
      <c r="FA609" s="77"/>
      <c r="FB609" s="77"/>
      <c r="FC609" s="77"/>
      <c r="FD609" s="77"/>
      <c r="FE609" s="77"/>
      <c r="FF609" s="77"/>
      <c r="FG609" s="77"/>
      <c r="FH609" s="77"/>
      <c r="FI609" s="77"/>
      <c r="FJ609" s="77"/>
      <c r="FK609" s="77"/>
    </row>
    <row r="610" spans="1:167" s="78" customFormat="1" x14ac:dyDescent="0.2">
      <c r="A610" s="97" t="s">
        <v>2383</v>
      </c>
      <c r="B610" s="97" t="s">
        <v>972</v>
      </c>
      <c r="C610" s="98" t="s">
        <v>1542</v>
      </c>
      <c r="D610" s="99" t="s">
        <v>65</v>
      </c>
      <c r="E610" s="99">
        <v>4</v>
      </c>
      <c r="F610" s="99"/>
      <c r="G610" s="105">
        <v>5</v>
      </c>
      <c r="H610" s="101">
        <f t="shared" si="32"/>
        <v>1.6666666666666666E-2</v>
      </c>
      <c r="I610" s="123">
        <v>276.39</v>
      </c>
      <c r="J610" s="103"/>
      <c r="K610" s="101"/>
      <c r="L610" s="102">
        <f t="shared" si="31"/>
        <v>18.43</v>
      </c>
      <c r="M610" s="102">
        <f t="shared" si="33"/>
        <v>552.9</v>
      </c>
      <c r="N610" s="104"/>
      <c r="O610" s="103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7"/>
      <c r="EL610" s="77"/>
      <c r="EM610" s="77"/>
      <c r="EN610" s="77"/>
      <c r="EO610" s="77"/>
      <c r="EP610" s="77"/>
      <c r="EQ610" s="77"/>
      <c r="ER610" s="77"/>
      <c r="ES610" s="77"/>
      <c r="ET610" s="77"/>
      <c r="EU610" s="77"/>
      <c r="EV610" s="77"/>
      <c r="EW610" s="77"/>
      <c r="EX610" s="77"/>
      <c r="EY610" s="77"/>
      <c r="EZ610" s="77"/>
      <c r="FA610" s="77"/>
      <c r="FB610" s="77"/>
      <c r="FC610" s="77"/>
      <c r="FD610" s="77"/>
      <c r="FE610" s="77"/>
      <c r="FF610" s="77"/>
      <c r="FG610" s="77"/>
      <c r="FH610" s="77"/>
      <c r="FI610" s="77"/>
      <c r="FJ610" s="77"/>
      <c r="FK610" s="77"/>
    </row>
    <row r="611" spans="1:167" s="78" customFormat="1" x14ac:dyDescent="0.2">
      <c r="A611" s="97" t="s">
        <v>2384</v>
      </c>
      <c r="B611" s="97" t="s">
        <v>973</v>
      </c>
      <c r="C611" s="98" t="s">
        <v>1543</v>
      </c>
      <c r="D611" s="99" t="s">
        <v>5</v>
      </c>
      <c r="E611" s="99">
        <v>42</v>
      </c>
      <c r="F611" s="99"/>
      <c r="G611" s="105">
        <v>5</v>
      </c>
      <c r="H611" s="101">
        <f t="shared" si="32"/>
        <v>1.6666666666666666E-2</v>
      </c>
      <c r="I611" s="123">
        <v>60.52</v>
      </c>
      <c r="J611" s="103"/>
      <c r="K611" s="101"/>
      <c r="L611" s="102">
        <f t="shared" si="31"/>
        <v>42.36</v>
      </c>
      <c r="M611" s="102">
        <f t="shared" si="33"/>
        <v>1270.8</v>
      </c>
      <c r="N611" s="104"/>
      <c r="O611" s="103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7"/>
      <c r="EL611" s="77"/>
      <c r="EM611" s="77"/>
      <c r="EN611" s="77"/>
      <c r="EO611" s="77"/>
      <c r="EP611" s="77"/>
      <c r="EQ611" s="77"/>
      <c r="ER611" s="77"/>
      <c r="ES611" s="77"/>
      <c r="ET611" s="77"/>
      <c r="EU611" s="77"/>
      <c r="EV611" s="77"/>
      <c r="EW611" s="77"/>
      <c r="EX611" s="77"/>
      <c r="EY611" s="77"/>
      <c r="EZ611" s="77"/>
      <c r="FA611" s="77"/>
      <c r="FB611" s="77"/>
      <c r="FC611" s="77"/>
      <c r="FD611" s="77"/>
      <c r="FE611" s="77"/>
      <c r="FF611" s="77"/>
      <c r="FG611" s="77"/>
      <c r="FH611" s="77"/>
      <c r="FI611" s="77"/>
      <c r="FJ611" s="77"/>
      <c r="FK611" s="77"/>
    </row>
    <row r="612" spans="1:167" s="78" customFormat="1" x14ac:dyDescent="0.2">
      <c r="A612" s="97" t="s">
        <v>2385</v>
      </c>
      <c r="B612" s="97" t="s">
        <v>974</v>
      </c>
      <c r="C612" s="98" t="s">
        <v>1544</v>
      </c>
      <c r="D612" s="99" t="s">
        <v>5</v>
      </c>
      <c r="E612" s="99">
        <v>6</v>
      </c>
      <c r="F612" s="99"/>
      <c r="G612" s="105">
        <v>5</v>
      </c>
      <c r="H612" s="101">
        <f t="shared" si="32"/>
        <v>1.6666666666666666E-2</v>
      </c>
      <c r="I612" s="123">
        <v>80.78</v>
      </c>
      <c r="J612" s="103"/>
      <c r="K612" s="101"/>
      <c r="L612" s="102">
        <f t="shared" si="31"/>
        <v>8.08</v>
      </c>
      <c r="M612" s="102">
        <f t="shared" si="33"/>
        <v>242.4</v>
      </c>
      <c r="N612" s="104"/>
      <c r="O612" s="103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7"/>
      <c r="EL612" s="77"/>
      <c r="EM612" s="77"/>
      <c r="EN612" s="77"/>
      <c r="EO612" s="77"/>
      <c r="EP612" s="77"/>
      <c r="EQ612" s="77"/>
      <c r="ER612" s="77"/>
      <c r="ES612" s="77"/>
      <c r="ET612" s="77"/>
      <c r="EU612" s="77"/>
      <c r="EV612" s="77"/>
      <c r="EW612" s="77"/>
      <c r="EX612" s="77"/>
      <c r="EY612" s="77"/>
      <c r="EZ612" s="77"/>
      <c r="FA612" s="77"/>
      <c r="FB612" s="77"/>
      <c r="FC612" s="77"/>
      <c r="FD612" s="77"/>
      <c r="FE612" s="77"/>
      <c r="FF612" s="77"/>
      <c r="FG612" s="77"/>
      <c r="FH612" s="77"/>
      <c r="FI612" s="77"/>
      <c r="FJ612" s="77"/>
      <c r="FK612" s="77"/>
    </row>
    <row r="613" spans="1:167" s="78" customFormat="1" x14ac:dyDescent="0.2">
      <c r="A613" s="97" t="s">
        <v>2386</v>
      </c>
      <c r="B613" s="97" t="s">
        <v>975</v>
      </c>
      <c r="C613" s="98" t="s">
        <v>1545</v>
      </c>
      <c r="D613" s="99" t="s">
        <v>5</v>
      </c>
      <c r="E613" s="99">
        <v>42</v>
      </c>
      <c r="F613" s="99"/>
      <c r="G613" s="105">
        <v>5</v>
      </c>
      <c r="H613" s="101">
        <f t="shared" si="32"/>
        <v>1.6666666666666666E-2</v>
      </c>
      <c r="I613" s="123">
        <v>105.2</v>
      </c>
      <c r="J613" s="103"/>
      <c r="K613" s="101"/>
      <c r="L613" s="102">
        <f t="shared" ref="L613:L644" si="34">IF(ISNUMBER(I613),ROUND(H613*E613*I613,2),"")</f>
        <v>73.64</v>
      </c>
      <c r="M613" s="102">
        <f t="shared" si="33"/>
        <v>2209.1999999999998</v>
      </c>
      <c r="N613" s="104"/>
      <c r="O613" s="103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7"/>
      <c r="EK613" s="77"/>
      <c r="EL613" s="77"/>
      <c r="EM613" s="77"/>
      <c r="EN613" s="77"/>
      <c r="EO613" s="77"/>
      <c r="EP613" s="77"/>
      <c r="EQ613" s="77"/>
      <c r="ER613" s="77"/>
      <c r="ES613" s="77"/>
      <c r="ET613" s="77"/>
      <c r="EU613" s="77"/>
      <c r="EV613" s="77"/>
      <c r="EW613" s="77"/>
      <c r="EX613" s="77"/>
      <c r="EY613" s="77"/>
      <c r="EZ613" s="77"/>
      <c r="FA613" s="77"/>
      <c r="FB613" s="77"/>
      <c r="FC613" s="77"/>
      <c r="FD613" s="77"/>
      <c r="FE613" s="77"/>
      <c r="FF613" s="77"/>
      <c r="FG613" s="77"/>
      <c r="FH613" s="77"/>
      <c r="FI613" s="77"/>
      <c r="FJ613" s="77"/>
      <c r="FK613" s="77"/>
    </row>
    <row r="614" spans="1:167" s="78" customFormat="1" x14ac:dyDescent="0.2">
      <c r="A614" s="97" t="s">
        <v>2387</v>
      </c>
      <c r="B614" s="97" t="s">
        <v>976</v>
      </c>
      <c r="C614" s="98" t="s">
        <v>1546</v>
      </c>
      <c r="D614" s="99" t="s">
        <v>5</v>
      </c>
      <c r="E614" s="99">
        <v>6</v>
      </c>
      <c r="F614" s="99"/>
      <c r="G614" s="105">
        <v>5</v>
      </c>
      <c r="H614" s="101">
        <f t="shared" si="32"/>
        <v>1.6666666666666666E-2</v>
      </c>
      <c r="I614" s="123">
        <v>216.24</v>
      </c>
      <c r="J614" s="103"/>
      <c r="K614" s="101"/>
      <c r="L614" s="102">
        <f t="shared" si="34"/>
        <v>21.62</v>
      </c>
      <c r="M614" s="102">
        <f t="shared" si="33"/>
        <v>648.6</v>
      </c>
      <c r="N614" s="104"/>
      <c r="O614" s="103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77"/>
      <c r="EN614" s="77"/>
      <c r="EO614" s="77"/>
      <c r="EP614" s="77"/>
      <c r="EQ614" s="77"/>
      <c r="ER614" s="77"/>
      <c r="ES614" s="77"/>
      <c r="ET614" s="77"/>
      <c r="EU614" s="77"/>
      <c r="EV614" s="77"/>
      <c r="EW614" s="77"/>
      <c r="EX614" s="77"/>
      <c r="EY614" s="77"/>
      <c r="EZ614" s="77"/>
      <c r="FA614" s="77"/>
      <c r="FB614" s="77"/>
      <c r="FC614" s="77"/>
      <c r="FD614" s="77"/>
      <c r="FE614" s="77"/>
      <c r="FF614" s="77"/>
      <c r="FG614" s="77"/>
      <c r="FH614" s="77"/>
      <c r="FI614" s="77"/>
      <c r="FJ614" s="77"/>
      <c r="FK614" s="77"/>
    </row>
    <row r="615" spans="1:167" s="78" customFormat="1" x14ac:dyDescent="0.2">
      <c r="A615" s="97" t="s">
        <v>2388</v>
      </c>
      <c r="B615" s="97" t="s">
        <v>977</v>
      </c>
      <c r="C615" s="98" t="s">
        <v>1547</v>
      </c>
      <c r="D615" s="99" t="s">
        <v>5</v>
      </c>
      <c r="E615" s="99">
        <v>3</v>
      </c>
      <c r="F615" s="99"/>
      <c r="G615" s="105">
        <v>5</v>
      </c>
      <c r="H615" s="101">
        <f t="shared" si="32"/>
        <v>1.6666666666666666E-2</v>
      </c>
      <c r="I615" s="123">
        <v>378.9</v>
      </c>
      <c r="J615" s="103"/>
      <c r="K615" s="101"/>
      <c r="L615" s="102">
        <f t="shared" si="34"/>
        <v>18.95</v>
      </c>
      <c r="M615" s="102">
        <f t="shared" si="33"/>
        <v>568.5</v>
      </c>
      <c r="N615" s="104"/>
      <c r="O615" s="103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7"/>
      <c r="EL615" s="77"/>
      <c r="EM615" s="77"/>
      <c r="EN615" s="77"/>
      <c r="EO615" s="77"/>
      <c r="EP615" s="77"/>
      <c r="EQ615" s="77"/>
      <c r="ER615" s="77"/>
      <c r="ES615" s="77"/>
      <c r="ET615" s="77"/>
      <c r="EU615" s="77"/>
      <c r="EV615" s="77"/>
      <c r="EW615" s="77"/>
      <c r="EX615" s="77"/>
      <c r="EY615" s="77"/>
      <c r="EZ615" s="77"/>
      <c r="FA615" s="77"/>
      <c r="FB615" s="77"/>
      <c r="FC615" s="77"/>
      <c r="FD615" s="77"/>
      <c r="FE615" s="77"/>
      <c r="FF615" s="77"/>
      <c r="FG615" s="77"/>
      <c r="FH615" s="77"/>
      <c r="FI615" s="77"/>
      <c r="FJ615" s="77"/>
      <c r="FK615" s="77"/>
    </row>
    <row r="616" spans="1:167" s="78" customFormat="1" x14ac:dyDescent="0.2">
      <c r="A616" s="97" t="s">
        <v>2389</v>
      </c>
      <c r="B616" s="97" t="s">
        <v>978</v>
      </c>
      <c r="C616" s="98" t="s">
        <v>1548</v>
      </c>
      <c r="D616" s="99" t="s">
        <v>65</v>
      </c>
      <c r="E616" s="99">
        <v>4</v>
      </c>
      <c r="F616" s="99"/>
      <c r="G616" s="105">
        <v>5</v>
      </c>
      <c r="H616" s="101">
        <f t="shared" si="32"/>
        <v>1.6666666666666666E-2</v>
      </c>
      <c r="I616" s="123">
        <v>250.73</v>
      </c>
      <c r="J616" s="103"/>
      <c r="K616" s="101"/>
      <c r="L616" s="102">
        <f t="shared" si="34"/>
        <v>16.72</v>
      </c>
      <c r="M616" s="102">
        <f t="shared" si="33"/>
        <v>501.6</v>
      </c>
      <c r="N616" s="104"/>
      <c r="O616" s="103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7"/>
      <c r="EK616" s="77"/>
      <c r="EL616" s="77"/>
      <c r="EM616" s="77"/>
      <c r="EN616" s="77"/>
      <c r="EO616" s="77"/>
      <c r="EP616" s="77"/>
      <c r="EQ616" s="77"/>
      <c r="ER616" s="77"/>
      <c r="ES616" s="77"/>
      <c r="ET616" s="77"/>
      <c r="EU616" s="77"/>
      <c r="EV616" s="77"/>
      <c r="EW616" s="77"/>
      <c r="EX616" s="77"/>
      <c r="EY616" s="77"/>
      <c r="EZ616" s="77"/>
      <c r="FA616" s="77"/>
      <c r="FB616" s="77"/>
      <c r="FC616" s="77"/>
      <c r="FD616" s="77"/>
      <c r="FE616" s="77"/>
      <c r="FF616" s="77"/>
      <c r="FG616" s="77"/>
      <c r="FH616" s="77"/>
      <c r="FI616" s="77"/>
      <c r="FJ616" s="77"/>
      <c r="FK616" s="77"/>
    </row>
    <row r="617" spans="1:167" s="78" customFormat="1" x14ac:dyDescent="0.2">
      <c r="A617" s="97" t="s">
        <v>2390</v>
      </c>
      <c r="B617" s="97" t="s">
        <v>979</v>
      </c>
      <c r="C617" s="98" t="s">
        <v>1549</v>
      </c>
      <c r="D617" s="99" t="s">
        <v>5</v>
      </c>
      <c r="E617" s="99">
        <v>1</v>
      </c>
      <c r="F617" s="99"/>
      <c r="G617" s="105">
        <v>10</v>
      </c>
      <c r="H617" s="101">
        <f t="shared" si="32"/>
        <v>8.3333333333333332E-3</v>
      </c>
      <c r="I617" s="123">
        <v>637.9</v>
      </c>
      <c r="J617" s="103"/>
      <c r="K617" s="101"/>
      <c r="L617" s="102">
        <f t="shared" si="34"/>
        <v>5.32</v>
      </c>
      <c r="M617" s="102">
        <f t="shared" si="33"/>
        <v>159.6</v>
      </c>
      <c r="N617" s="104"/>
      <c r="O617" s="103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7"/>
      <c r="EL617" s="77"/>
      <c r="EM617" s="77"/>
      <c r="EN617" s="77"/>
      <c r="EO617" s="77"/>
      <c r="EP617" s="77"/>
      <c r="EQ617" s="77"/>
      <c r="ER617" s="77"/>
      <c r="ES617" s="77"/>
      <c r="ET617" s="77"/>
      <c r="EU617" s="77"/>
      <c r="EV617" s="77"/>
      <c r="EW617" s="77"/>
      <c r="EX617" s="77"/>
      <c r="EY617" s="77"/>
      <c r="EZ617" s="77"/>
      <c r="FA617" s="77"/>
      <c r="FB617" s="77"/>
      <c r="FC617" s="77"/>
      <c r="FD617" s="77"/>
      <c r="FE617" s="77"/>
      <c r="FF617" s="77"/>
      <c r="FG617" s="77"/>
      <c r="FH617" s="77"/>
      <c r="FI617" s="77"/>
      <c r="FJ617" s="77"/>
      <c r="FK617" s="77"/>
    </row>
    <row r="618" spans="1:167" s="78" customFormat="1" x14ac:dyDescent="0.2">
      <c r="A618" s="97" t="s">
        <v>2391</v>
      </c>
      <c r="B618" s="97" t="s">
        <v>980</v>
      </c>
      <c r="C618" s="98" t="s">
        <v>1550</v>
      </c>
      <c r="D618" s="99" t="s">
        <v>5</v>
      </c>
      <c r="E618" s="99">
        <v>1</v>
      </c>
      <c r="F618" s="99"/>
      <c r="G618" s="105">
        <v>10</v>
      </c>
      <c r="H618" s="101">
        <f t="shared" si="32"/>
        <v>8.3333333333333332E-3</v>
      </c>
      <c r="I618" s="123">
        <v>899.99</v>
      </c>
      <c r="J618" s="103"/>
      <c r="K618" s="101"/>
      <c r="L618" s="102">
        <f t="shared" si="34"/>
        <v>7.5</v>
      </c>
      <c r="M618" s="102">
        <f t="shared" si="33"/>
        <v>225</v>
      </c>
      <c r="N618" s="104"/>
      <c r="O618" s="103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7"/>
      <c r="EL618" s="77"/>
      <c r="EM618" s="77"/>
      <c r="EN618" s="77"/>
      <c r="EO618" s="77"/>
      <c r="EP618" s="77"/>
      <c r="EQ618" s="77"/>
      <c r="ER618" s="77"/>
      <c r="ES618" s="77"/>
      <c r="ET618" s="77"/>
      <c r="EU618" s="77"/>
      <c r="EV618" s="77"/>
      <c r="EW618" s="77"/>
      <c r="EX618" s="77"/>
      <c r="EY618" s="77"/>
      <c r="EZ618" s="77"/>
      <c r="FA618" s="77"/>
      <c r="FB618" s="77"/>
      <c r="FC618" s="77"/>
      <c r="FD618" s="77"/>
      <c r="FE618" s="77"/>
      <c r="FF618" s="77"/>
      <c r="FG618" s="77"/>
      <c r="FH618" s="77"/>
      <c r="FI618" s="77"/>
      <c r="FJ618" s="77"/>
      <c r="FK618" s="77"/>
    </row>
    <row r="619" spans="1:167" s="78" customFormat="1" x14ac:dyDescent="0.2">
      <c r="A619" s="97" t="s">
        <v>2392</v>
      </c>
      <c r="B619" s="97" t="s">
        <v>981</v>
      </c>
      <c r="C619" s="98" t="s">
        <v>1551</v>
      </c>
      <c r="D619" s="99" t="s">
        <v>5</v>
      </c>
      <c r="E619" s="99">
        <v>1</v>
      </c>
      <c r="F619" s="99"/>
      <c r="G619" s="105">
        <v>10</v>
      </c>
      <c r="H619" s="101">
        <f t="shared" si="32"/>
        <v>8.3333333333333332E-3</v>
      </c>
      <c r="I619" s="123">
        <v>1199.5</v>
      </c>
      <c r="J619" s="103"/>
      <c r="K619" s="101"/>
      <c r="L619" s="102">
        <f t="shared" si="34"/>
        <v>10</v>
      </c>
      <c r="M619" s="102">
        <f t="shared" si="33"/>
        <v>300</v>
      </c>
      <c r="N619" s="104"/>
      <c r="O619" s="103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7"/>
      <c r="EL619" s="77"/>
      <c r="EM619" s="77"/>
      <c r="EN619" s="77"/>
      <c r="EO619" s="77"/>
      <c r="EP619" s="77"/>
      <c r="EQ619" s="77"/>
      <c r="ER619" s="77"/>
      <c r="ES619" s="77"/>
      <c r="ET619" s="77"/>
      <c r="EU619" s="77"/>
      <c r="EV619" s="77"/>
      <c r="EW619" s="77"/>
      <c r="EX619" s="77"/>
      <c r="EY619" s="77"/>
      <c r="EZ619" s="77"/>
      <c r="FA619" s="77"/>
      <c r="FB619" s="77"/>
      <c r="FC619" s="77"/>
      <c r="FD619" s="77"/>
      <c r="FE619" s="77"/>
      <c r="FF619" s="77"/>
      <c r="FG619" s="77"/>
      <c r="FH619" s="77"/>
      <c r="FI619" s="77"/>
      <c r="FJ619" s="77"/>
      <c r="FK619" s="77"/>
    </row>
    <row r="620" spans="1:167" s="78" customFormat="1" x14ac:dyDescent="0.2">
      <c r="A620" s="97" t="s">
        <v>2393</v>
      </c>
      <c r="B620" s="97" t="s">
        <v>982</v>
      </c>
      <c r="C620" s="98" t="s">
        <v>1552</v>
      </c>
      <c r="D620" s="99" t="s">
        <v>5</v>
      </c>
      <c r="E620" s="99">
        <v>4</v>
      </c>
      <c r="F620" s="99"/>
      <c r="G620" s="105">
        <v>5</v>
      </c>
      <c r="H620" s="101">
        <f t="shared" si="32"/>
        <v>1.6666666666666666E-2</v>
      </c>
      <c r="I620" s="123">
        <v>226.23</v>
      </c>
      <c r="J620" s="103"/>
      <c r="K620" s="101"/>
      <c r="L620" s="102">
        <f t="shared" si="34"/>
        <v>15.08</v>
      </c>
      <c r="M620" s="102">
        <f t="shared" si="33"/>
        <v>452.4</v>
      </c>
      <c r="N620" s="104"/>
      <c r="O620" s="103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7"/>
      <c r="EL620" s="77"/>
      <c r="EM620" s="77"/>
      <c r="EN620" s="77"/>
      <c r="EO620" s="77"/>
      <c r="EP620" s="77"/>
      <c r="EQ620" s="77"/>
      <c r="ER620" s="77"/>
      <c r="ES620" s="77"/>
      <c r="ET620" s="77"/>
      <c r="EU620" s="77"/>
      <c r="EV620" s="77"/>
      <c r="EW620" s="77"/>
      <c r="EX620" s="77"/>
      <c r="EY620" s="77"/>
      <c r="EZ620" s="77"/>
      <c r="FA620" s="77"/>
      <c r="FB620" s="77"/>
      <c r="FC620" s="77"/>
      <c r="FD620" s="77"/>
      <c r="FE620" s="77"/>
      <c r="FF620" s="77"/>
      <c r="FG620" s="77"/>
      <c r="FH620" s="77"/>
      <c r="FI620" s="77"/>
      <c r="FJ620" s="77"/>
      <c r="FK620" s="77"/>
    </row>
    <row r="621" spans="1:167" s="78" customFormat="1" x14ac:dyDescent="0.2">
      <c r="A621" s="97" t="s">
        <v>2394</v>
      </c>
      <c r="B621" s="97" t="s">
        <v>983</v>
      </c>
      <c r="C621" s="98" t="s">
        <v>1553</v>
      </c>
      <c r="D621" s="99" t="s">
        <v>5</v>
      </c>
      <c r="E621" s="99">
        <v>4</v>
      </c>
      <c r="F621" s="99"/>
      <c r="G621" s="105">
        <v>5</v>
      </c>
      <c r="H621" s="101">
        <f t="shared" si="32"/>
        <v>1.6666666666666666E-2</v>
      </c>
      <c r="I621" s="123">
        <v>316.60000000000002</v>
      </c>
      <c r="J621" s="103"/>
      <c r="K621" s="101"/>
      <c r="L621" s="102">
        <f t="shared" si="34"/>
        <v>21.11</v>
      </c>
      <c r="M621" s="102">
        <f t="shared" si="33"/>
        <v>633.29999999999995</v>
      </c>
      <c r="N621" s="104"/>
      <c r="O621" s="103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7"/>
      <c r="EK621" s="77"/>
      <c r="EL621" s="77"/>
      <c r="EM621" s="77"/>
      <c r="EN621" s="77"/>
      <c r="EO621" s="77"/>
      <c r="EP621" s="77"/>
      <c r="EQ621" s="77"/>
      <c r="ER621" s="77"/>
      <c r="ES621" s="77"/>
      <c r="ET621" s="77"/>
      <c r="EU621" s="77"/>
      <c r="EV621" s="77"/>
      <c r="EW621" s="77"/>
      <c r="EX621" s="77"/>
      <c r="EY621" s="77"/>
      <c r="EZ621" s="77"/>
      <c r="FA621" s="77"/>
      <c r="FB621" s="77"/>
      <c r="FC621" s="77"/>
      <c r="FD621" s="77"/>
      <c r="FE621" s="77"/>
      <c r="FF621" s="77"/>
      <c r="FG621" s="77"/>
      <c r="FH621" s="77"/>
      <c r="FI621" s="77"/>
      <c r="FJ621" s="77"/>
      <c r="FK621" s="77"/>
    </row>
    <row r="622" spans="1:167" s="78" customFormat="1" x14ac:dyDescent="0.2">
      <c r="A622" s="97" t="s">
        <v>2395</v>
      </c>
      <c r="B622" s="97" t="s">
        <v>984</v>
      </c>
      <c r="C622" s="98" t="s">
        <v>1767</v>
      </c>
      <c r="D622" s="99" t="s">
        <v>5</v>
      </c>
      <c r="E622" s="99">
        <v>45</v>
      </c>
      <c r="F622" s="99"/>
      <c r="G622" s="105">
        <v>5</v>
      </c>
      <c r="H622" s="101">
        <f t="shared" si="32"/>
        <v>1.6666666666666666E-2</v>
      </c>
      <c r="I622" s="123">
        <v>47.9</v>
      </c>
      <c r="J622" s="103"/>
      <c r="K622" s="101"/>
      <c r="L622" s="102">
        <f t="shared" si="34"/>
        <v>35.93</v>
      </c>
      <c r="M622" s="102">
        <f t="shared" si="33"/>
        <v>1077.9000000000001</v>
      </c>
      <c r="N622" s="104"/>
      <c r="O622" s="103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7"/>
      <c r="EK622" s="77"/>
      <c r="EL622" s="77"/>
      <c r="EM622" s="77"/>
      <c r="EN622" s="77"/>
      <c r="EO622" s="77"/>
      <c r="EP622" s="77"/>
      <c r="EQ622" s="77"/>
      <c r="ER622" s="77"/>
      <c r="ES622" s="77"/>
      <c r="ET622" s="77"/>
      <c r="EU622" s="77"/>
      <c r="EV622" s="77"/>
      <c r="EW622" s="77"/>
      <c r="EX622" s="77"/>
      <c r="EY622" s="77"/>
      <c r="EZ622" s="77"/>
      <c r="FA622" s="77"/>
      <c r="FB622" s="77"/>
      <c r="FC622" s="77"/>
      <c r="FD622" s="77"/>
      <c r="FE622" s="77"/>
      <c r="FF622" s="77"/>
      <c r="FG622" s="77"/>
      <c r="FH622" s="77"/>
      <c r="FI622" s="77"/>
      <c r="FJ622" s="77"/>
      <c r="FK622" s="77"/>
    </row>
    <row r="623" spans="1:167" s="78" customFormat="1" x14ac:dyDescent="0.2">
      <c r="A623" s="97" t="s">
        <v>2396</v>
      </c>
      <c r="B623" s="97" t="s">
        <v>985</v>
      </c>
      <c r="C623" s="98" t="s">
        <v>1656</v>
      </c>
      <c r="D623" s="99" t="s">
        <v>5</v>
      </c>
      <c r="E623" s="99">
        <v>1</v>
      </c>
      <c r="F623" s="99"/>
      <c r="G623" s="105">
        <v>10</v>
      </c>
      <c r="H623" s="101">
        <f t="shared" si="32"/>
        <v>8.3333333333333332E-3</v>
      </c>
      <c r="I623" s="123">
        <v>27405</v>
      </c>
      <c r="J623" s="103"/>
      <c r="K623" s="101"/>
      <c r="L623" s="102">
        <f t="shared" si="34"/>
        <v>228.38</v>
      </c>
      <c r="M623" s="102">
        <f t="shared" si="33"/>
        <v>6851.4</v>
      </c>
      <c r="N623" s="104"/>
      <c r="O623" s="103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7"/>
      <c r="EL623" s="77"/>
      <c r="EM623" s="77"/>
      <c r="EN623" s="77"/>
      <c r="EO623" s="77"/>
      <c r="EP623" s="77"/>
      <c r="EQ623" s="77"/>
      <c r="ER623" s="77"/>
      <c r="ES623" s="77"/>
      <c r="ET623" s="77"/>
      <c r="EU623" s="77"/>
      <c r="EV623" s="77"/>
      <c r="EW623" s="77"/>
      <c r="EX623" s="77"/>
      <c r="EY623" s="77"/>
      <c r="EZ623" s="77"/>
      <c r="FA623" s="77"/>
      <c r="FB623" s="77"/>
      <c r="FC623" s="77"/>
      <c r="FD623" s="77"/>
      <c r="FE623" s="77"/>
      <c r="FF623" s="77"/>
      <c r="FG623" s="77"/>
      <c r="FH623" s="77"/>
      <c r="FI623" s="77"/>
      <c r="FJ623" s="77"/>
      <c r="FK623" s="77"/>
    </row>
    <row r="624" spans="1:167" s="78" customFormat="1" x14ac:dyDescent="0.2">
      <c r="A624" s="97" t="s">
        <v>2397</v>
      </c>
      <c r="B624" s="97" t="s">
        <v>986</v>
      </c>
      <c r="C624" s="98" t="s">
        <v>1554</v>
      </c>
      <c r="D624" s="99" t="s">
        <v>5</v>
      </c>
      <c r="E624" s="99">
        <v>4</v>
      </c>
      <c r="F624" s="99"/>
      <c r="G624" s="105">
        <v>5</v>
      </c>
      <c r="H624" s="101">
        <f t="shared" si="32"/>
        <v>1.6666666666666666E-2</v>
      </c>
      <c r="I624" s="123">
        <v>51.21</v>
      </c>
      <c r="J624" s="103"/>
      <c r="K624" s="101"/>
      <c r="L624" s="102">
        <f t="shared" si="34"/>
        <v>3.41</v>
      </c>
      <c r="M624" s="102">
        <f t="shared" si="33"/>
        <v>102.3</v>
      </c>
      <c r="N624" s="104"/>
      <c r="O624" s="103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7"/>
      <c r="EL624" s="77"/>
      <c r="EM624" s="77"/>
      <c r="EN624" s="77"/>
      <c r="EO624" s="77"/>
      <c r="EP624" s="77"/>
      <c r="EQ624" s="77"/>
      <c r="ER624" s="77"/>
      <c r="ES624" s="77"/>
      <c r="ET624" s="77"/>
      <c r="EU624" s="77"/>
      <c r="EV624" s="77"/>
      <c r="EW624" s="77"/>
      <c r="EX624" s="77"/>
      <c r="EY624" s="77"/>
      <c r="EZ624" s="77"/>
      <c r="FA624" s="77"/>
      <c r="FB624" s="77"/>
      <c r="FC624" s="77"/>
      <c r="FD624" s="77"/>
      <c r="FE624" s="77"/>
      <c r="FF624" s="77"/>
      <c r="FG624" s="77"/>
      <c r="FH624" s="77"/>
      <c r="FI624" s="77"/>
      <c r="FJ624" s="77"/>
      <c r="FK624" s="77"/>
    </row>
    <row r="625" spans="1:167" s="78" customFormat="1" x14ac:dyDescent="0.2">
      <c r="A625" s="97" t="s">
        <v>2398</v>
      </c>
      <c r="B625" s="97" t="s">
        <v>987</v>
      </c>
      <c r="C625" s="98" t="s">
        <v>1555</v>
      </c>
      <c r="D625" s="99" t="s">
        <v>5</v>
      </c>
      <c r="E625" s="99">
        <v>4</v>
      </c>
      <c r="F625" s="99"/>
      <c r="G625" s="105">
        <v>5</v>
      </c>
      <c r="H625" s="101">
        <f t="shared" si="32"/>
        <v>1.6666666666666666E-2</v>
      </c>
      <c r="I625" s="123">
        <v>51.46</v>
      </c>
      <c r="J625" s="103"/>
      <c r="K625" s="101"/>
      <c r="L625" s="102">
        <f t="shared" si="34"/>
        <v>3.43</v>
      </c>
      <c r="M625" s="102">
        <f t="shared" si="33"/>
        <v>102.9</v>
      </c>
      <c r="N625" s="104"/>
      <c r="O625" s="103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7"/>
      <c r="EL625" s="77"/>
      <c r="EM625" s="77"/>
      <c r="EN625" s="77"/>
      <c r="EO625" s="77"/>
      <c r="EP625" s="77"/>
      <c r="EQ625" s="77"/>
      <c r="ER625" s="77"/>
      <c r="ES625" s="77"/>
      <c r="ET625" s="77"/>
      <c r="EU625" s="77"/>
      <c r="EV625" s="77"/>
      <c r="EW625" s="77"/>
      <c r="EX625" s="77"/>
      <c r="EY625" s="77"/>
      <c r="EZ625" s="77"/>
      <c r="FA625" s="77"/>
      <c r="FB625" s="77"/>
      <c r="FC625" s="77"/>
      <c r="FD625" s="77"/>
      <c r="FE625" s="77"/>
      <c r="FF625" s="77"/>
      <c r="FG625" s="77"/>
      <c r="FH625" s="77"/>
      <c r="FI625" s="77"/>
      <c r="FJ625" s="77"/>
      <c r="FK625" s="77"/>
    </row>
    <row r="626" spans="1:167" s="78" customFormat="1" x14ac:dyDescent="0.2">
      <c r="A626" s="97" t="s">
        <v>2399</v>
      </c>
      <c r="B626" s="97" t="s">
        <v>988</v>
      </c>
      <c r="C626" s="98" t="s">
        <v>1556</v>
      </c>
      <c r="D626" s="99" t="s">
        <v>5</v>
      </c>
      <c r="E626" s="99">
        <v>4</v>
      </c>
      <c r="F626" s="99"/>
      <c r="G626" s="105">
        <v>5</v>
      </c>
      <c r="H626" s="101">
        <f t="shared" si="32"/>
        <v>1.6666666666666666E-2</v>
      </c>
      <c r="I626" s="123">
        <v>39.380000000000003</v>
      </c>
      <c r="J626" s="103"/>
      <c r="K626" s="101"/>
      <c r="L626" s="102">
        <f t="shared" si="34"/>
        <v>2.63</v>
      </c>
      <c r="M626" s="102">
        <f t="shared" si="33"/>
        <v>78.900000000000006</v>
      </c>
      <c r="N626" s="104"/>
      <c r="O626" s="103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7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7"/>
      <c r="EL626" s="77"/>
      <c r="EM626" s="77"/>
      <c r="EN626" s="77"/>
      <c r="EO626" s="77"/>
      <c r="EP626" s="77"/>
      <c r="EQ626" s="77"/>
      <c r="ER626" s="77"/>
      <c r="ES626" s="77"/>
      <c r="ET626" s="77"/>
      <c r="EU626" s="77"/>
      <c r="EV626" s="77"/>
      <c r="EW626" s="77"/>
      <c r="EX626" s="77"/>
      <c r="EY626" s="77"/>
      <c r="EZ626" s="77"/>
      <c r="FA626" s="77"/>
      <c r="FB626" s="77"/>
      <c r="FC626" s="77"/>
      <c r="FD626" s="77"/>
      <c r="FE626" s="77"/>
      <c r="FF626" s="77"/>
      <c r="FG626" s="77"/>
      <c r="FH626" s="77"/>
      <c r="FI626" s="77"/>
      <c r="FJ626" s="77"/>
      <c r="FK626" s="77"/>
    </row>
    <row r="627" spans="1:167" s="78" customFormat="1" x14ac:dyDescent="0.2">
      <c r="A627" s="97" t="s">
        <v>2400</v>
      </c>
      <c r="B627" s="97" t="s">
        <v>989</v>
      </c>
      <c r="C627" s="98" t="s">
        <v>1557</v>
      </c>
      <c r="D627" s="99" t="s">
        <v>5</v>
      </c>
      <c r="E627" s="99">
        <v>4</v>
      </c>
      <c r="F627" s="99"/>
      <c r="G627" s="105">
        <v>5</v>
      </c>
      <c r="H627" s="101">
        <f t="shared" si="32"/>
        <v>1.6666666666666666E-2</v>
      </c>
      <c r="I627" s="123">
        <v>43.99</v>
      </c>
      <c r="J627" s="103"/>
      <c r="K627" s="101"/>
      <c r="L627" s="102">
        <f t="shared" si="34"/>
        <v>2.93</v>
      </c>
      <c r="M627" s="102">
        <f t="shared" si="33"/>
        <v>87.9</v>
      </c>
      <c r="N627" s="104"/>
      <c r="O627" s="103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7"/>
      <c r="EK627" s="77"/>
      <c r="EL627" s="77"/>
      <c r="EM627" s="77"/>
      <c r="EN627" s="77"/>
      <c r="EO627" s="77"/>
      <c r="EP627" s="77"/>
      <c r="EQ627" s="77"/>
      <c r="ER627" s="77"/>
      <c r="ES627" s="77"/>
      <c r="ET627" s="77"/>
      <c r="EU627" s="77"/>
      <c r="EV627" s="77"/>
      <c r="EW627" s="77"/>
      <c r="EX627" s="77"/>
      <c r="EY627" s="77"/>
      <c r="EZ627" s="77"/>
      <c r="FA627" s="77"/>
      <c r="FB627" s="77"/>
      <c r="FC627" s="77"/>
      <c r="FD627" s="77"/>
      <c r="FE627" s="77"/>
      <c r="FF627" s="77"/>
      <c r="FG627" s="77"/>
      <c r="FH627" s="77"/>
      <c r="FI627" s="77"/>
      <c r="FJ627" s="77"/>
      <c r="FK627" s="77"/>
    </row>
    <row r="628" spans="1:167" s="78" customFormat="1" x14ac:dyDescent="0.2">
      <c r="A628" s="97" t="s">
        <v>2401</v>
      </c>
      <c r="B628" s="97" t="s">
        <v>990</v>
      </c>
      <c r="C628" s="98" t="s">
        <v>1558</v>
      </c>
      <c r="D628" s="99" t="s">
        <v>5</v>
      </c>
      <c r="E628" s="99">
        <v>8</v>
      </c>
      <c r="F628" s="99"/>
      <c r="G628" s="105">
        <v>5</v>
      </c>
      <c r="H628" s="101">
        <f t="shared" si="32"/>
        <v>1.6666666666666666E-2</v>
      </c>
      <c r="I628" s="123">
        <v>82.19</v>
      </c>
      <c r="J628" s="103"/>
      <c r="K628" s="101"/>
      <c r="L628" s="102">
        <f t="shared" si="34"/>
        <v>10.96</v>
      </c>
      <c r="M628" s="102">
        <f t="shared" si="33"/>
        <v>328.8</v>
      </c>
      <c r="N628" s="104"/>
      <c r="O628" s="103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7"/>
      <c r="EL628" s="77"/>
      <c r="EM628" s="77"/>
      <c r="EN628" s="77"/>
      <c r="EO628" s="77"/>
      <c r="EP628" s="77"/>
      <c r="EQ628" s="77"/>
      <c r="ER628" s="77"/>
      <c r="ES628" s="77"/>
      <c r="ET628" s="77"/>
      <c r="EU628" s="77"/>
      <c r="EV628" s="77"/>
      <c r="EW628" s="77"/>
      <c r="EX628" s="77"/>
      <c r="EY628" s="77"/>
      <c r="EZ628" s="77"/>
      <c r="FA628" s="77"/>
      <c r="FB628" s="77"/>
      <c r="FC628" s="77"/>
      <c r="FD628" s="77"/>
      <c r="FE628" s="77"/>
      <c r="FF628" s="77"/>
      <c r="FG628" s="77"/>
      <c r="FH628" s="77"/>
      <c r="FI628" s="77"/>
      <c r="FJ628" s="77"/>
      <c r="FK628" s="77"/>
    </row>
    <row r="629" spans="1:167" s="78" customFormat="1" x14ac:dyDescent="0.2">
      <c r="A629" s="97" t="s">
        <v>2402</v>
      </c>
      <c r="B629" s="97" t="s">
        <v>991</v>
      </c>
      <c r="C629" s="98" t="s">
        <v>1559</v>
      </c>
      <c r="D629" s="99" t="s">
        <v>5</v>
      </c>
      <c r="E629" s="99">
        <v>3</v>
      </c>
      <c r="F629" s="99"/>
      <c r="G629" s="105">
        <v>5</v>
      </c>
      <c r="H629" s="101">
        <f t="shared" si="32"/>
        <v>1.6666666666666666E-2</v>
      </c>
      <c r="I629" s="123">
        <v>406.39</v>
      </c>
      <c r="J629" s="103"/>
      <c r="K629" s="101"/>
      <c r="L629" s="102">
        <f t="shared" si="34"/>
        <v>20.32</v>
      </c>
      <c r="M629" s="102">
        <f t="shared" si="33"/>
        <v>609.6</v>
      </c>
      <c r="N629" s="104"/>
      <c r="O629" s="103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7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7"/>
      <c r="EL629" s="77"/>
      <c r="EM629" s="77"/>
      <c r="EN629" s="77"/>
      <c r="EO629" s="77"/>
      <c r="EP629" s="77"/>
      <c r="EQ629" s="77"/>
      <c r="ER629" s="77"/>
      <c r="ES629" s="77"/>
      <c r="ET629" s="77"/>
      <c r="EU629" s="77"/>
      <c r="EV629" s="77"/>
      <c r="EW629" s="77"/>
      <c r="EX629" s="77"/>
      <c r="EY629" s="77"/>
      <c r="EZ629" s="77"/>
      <c r="FA629" s="77"/>
      <c r="FB629" s="77"/>
      <c r="FC629" s="77"/>
      <c r="FD629" s="77"/>
      <c r="FE629" s="77"/>
      <c r="FF629" s="77"/>
      <c r="FG629" s="77"/>
      <c r="FH629" s="77"/>
      <c r="FI629" s="77"/>
      <c r="FJ629" s="77"/>
      <c r="FK629" s="77"/>
    </row>
    <row r="630" spans="1:167" s="78" customFormat="1" x14ac:dyDescent="0.2">
      <c r="A630" s="97" t="s">
        <v>2403</v>
      </c>
      <c r="B630" s="97" t="s">
        <v>992</v>
      </c>
      <c r="C630" s="98" t="s">
        <v>1560</v>
      </c>
      <c r="D630" s="99" t="s">
        <v>5</v>
      </c>
      <c r="E630" s="99">
        <v>1</v>
      </c>
      <c r="F630" s="99"/>
      <c r="G630" s="105">
        <v>5</v>
      </c>
      <c r="H630" s="101">
        <f t="shared" si="32"/>
        <v>1.6666666666666666E-2</v>
      </c>
      <c r="I630" s="123">
        <v>35.19</v>
      </c>
      <c r="J630" s="103"/>
      <c r="K630" s="101"/>
      <c r="L630" s="102">
        <f t="shared" si="34"/>
        <v>0.59</v>
      </c>
      <c r="M630" s="102">
        <f t="shared" si="33"/>
        <v>17.7</v>
      </c>
      <c r="N630" s="104"/>
      <c r="O630" s="103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7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7"/>
      <c r="EL630" s="77"/>
      <c r="EM630" s="77"/>
      <c r="EN630" s="77"/>
      <c r="EO630" s="77"/>
      <c r="EP630" s="77"/>
      <c r="EQ630" s="77"/>
      <c r="ER630" s="77"/>
      <c r="ES630" s="77"/>
      <c r="ET630" s="77"/>
      <c r="EU630" s="77"/>
      <c r="EV630" s="77"/>
      <c r="EW630" s="77"/>
      <c r="EX630" s="77"/>
      <c r="EY630" s="77"/>
      <c r="EZ630" s="77"/>
      <c r="FA630" s="77"/>
      <c r="FB630" s="77"/>
      <c r="FC630" s="77"/>
      <c r="FD630" s="77"/>
      <c r="FE630" s="77"/>
      <c r="FF630" s="77"/>
      <c r="FG630" s="77"/>
      <c r="FH630" s="77"/>
      <c r="FI630" s="77"/>
      <c r="FJ630" s="77"/>
      <c r="FK630" s="77"/>
    </row>
    <row r="631" spans="1:167" s="78" customFormat="1" x14ac:dyDescent="0.2">
      <c r="A631" s="97" t="s">
        <v>2404</v>
      </c>
      <c r="B631" s="97" t="s">
        <v>993</v>
      </c>
      <c r="C631" s="98" t="s">
        <v>1561</v>
      </c>
      <c r="D631" s="99" t="s">
        <v>5</v>
      </c>
      <c r="E631" s="99">
        <v>1</v>
      </c>
      <c r="F631" s="99"/>
      <c r="G631" s="105">
        <v>10</v>
      </c>
      <c r="H631" s="101">
        <f t="shared" si="32"/>
        <v>8.3333333333333332E-3</v>
      </c>
      <c r="I631" s="123">
        <v>776.63</v>
      </c>
      <c r="J631" s="103"/>
      <c r="K631" s="101"/>
      <c r="L631" s="102">
        <f t="shared" si="34"/>
        <v>6.47</v>
      </c>
      <c r="M631" s="102">
        <f t="shared" si="33"/>
        <v>194.1</v>
      </c>
      <c r="N631" s="104"/>
      <c r="O631" s="103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7"/>
      <c r="EL631" s="77"/>
      <c r="EM631" s="77"/>
      <c r="EN631" s="77"/>
      <c r="EO631" s="77"/>
      <c r="EP631" s="77"/>
      <c r="EQ631" s="77"/>
      <c r="ER631" s="77"/>
      <c r="ES631" s="77"/>
      <c r="ET631" s="77"/>
      <c r="EU631" s="77"/>
      <c r="EV631" s="77"/>
      <c r="EW631" s="77"/>
      <c r="EX631" s="77"/>
      <c r="EY631" s="77"/>
      <c r="EZ631" s="77"/>
      <c r="FA631" s="77"/>
      <c r="FB631" s="77"/>
      <c r="FC631" s="77"/>
      <c r="FD631" s="77"/>
      <c r="FE631" s="77"/>
      <c r="FF631" s="77"/>
      <c r="FG631" s="77"/>
      <c r="FH631" s="77"/>
      <c r="FI631" s="77"/>
      <c r="FJ631" s="77"/>
      <c r="FK631" s="77"/>
    </row>
    <row r="632" spans="1:167" s="78" customFormat="1" x14ac:dyDescent="0.2">
      <c r="A632" s="97" t="s">
        <v>2405</v>
      </c>
      <c r="B632" s="97" t="s">
        <v>994</v>
      </c>
      <c r="C632" s="98" t="s">
        <v>1562</v>
      </c>
      <c r="D632" s="99" t="s">
        <v>5</v>
      </c>
      <c r="E632" s="99">
        <v>1</v>
      </c>
      <c r="F632" s="99"/>
      <c r="G632" s="105">
        <v>10</v>
      </c>
      <c r="H632" s="101">
        <f t="shared" si="32"/>
        <v>8.3333333333333332E-3</v>
      </c>
      <c r="I632" s="123">
        <v>2751.41</v>
      </c>
      <c r="J632" s="103"/>
      <c r="K632" s="101"/>
      <c r="L632" s="102">
        <f t="shared" si="34"/>
        <v>22.93</v>
      </c>
      <c r="M632" s="102">
        <f t="shared" si="33"/>
        <v>687.9</v>
      </c>
      <c r="N632" s="104"/>
      <c r="O632" s="103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7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7"/>
      <c r="EK632" s="77"/>
      <c r="EL632" s="77"/>
      <c r="EM632" s="77"/>
      <c r="EN632" s="77"/>
      <c r="EO632" s="77"/>
      <c r="EP632" s="77"/>
      <c r="EQ632" s="77"/>
      <c r="ER632" s="77"/>
      <c r="ES632" s="77"/>
      <c r="ET632" s="77"/>
      <c r="EU632" s="77"/>
      <c r="EV632" s="77"/>
      <c r="EW632" s="77"/>
      <c r="EX632" s="77"/>
      <c r="EY632" s="77"/>
      <c r="EZ632" s="77"/>
      <c r="FA632" s="77"/>
      <c r="FB632" s="77"/>
      <c r="FC632" s="77"/>
      <c r="FD632" s="77"/>
      <c r="FE632" s="77"/>
      <c r="FF632" s="77"/>
      <c r="FG632" s="77"/>
      <c r="FH632" s="77"/>
      <c r="FI632" s="77"/>
      <c r="FJ632" s="77"/>
      <c r="FK632" s="77"/>
    </row>
    <row r="633" spans="1:167" s="78" customFormat="1" x14ac:dyDescent="0.2">
      <c r="A633" s="97" t="s">
        <v>2406</v>
      </c>
      <c r="B633" s="97" t="s">
        <v>995</v>
      </c>
      <c r="C633" s="98" t="s">
        <v>1563</v>
      </c>
      <c r="D633" s="99" t="s">
        <v>5</v>
      </c>
      <c r="E633" s="99">
        <v>1</v>
      </c>
      <c r="F633" s="99"/>
      <c r="G633" s="105">
        <v>10</v>
      </c>
      <c r="H633" s="101">
        <f t="shared" si="32"/>
        <v>8.3333333333333332E-3</v>
      </c>
      <c r="I633" s="123">
        <v>225.76</v>
      </c>
      <c r="J633" s="103"/>
      <c r="K633" s="101"/>
      <c r="L633" s="102">
        <f t="shared" si="34"/>
        <v>1.88</v>
      </c>
      <c r="M633" s="102">
        <f t="shared" si="33"/>
        <v>56.4</v>
      </c>
      <c r="N633" s="104"/>
      <c r="O633" s="103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7"/>
      <c r="EK633" s="77"/>
      <c r="EL633" s="77"/>
      <c r="EM633" s="77"/>
      <c r="EN633" s="77"/>
      <c r="EO633" s="77"/>
      <c r="EP633" s="77"/>
      <c r="EQ633" s="77"/>
      <c r="ER633" s="77"/>
      <c r="ES633" s="77"/>
      <c r="ET633" s="77"/>
      <c r="EU633" s="77"/>
      <c r="EV633" s="77"/>
      <c r="EW633" s="77"/>
      <c r="EX633" s="77"/>
      <c r="EY633" s="77"/>
      <c r="EZ633" s="77"/>
      <c r="FA633" s="77"/>
      <c r="FB633" s="77"/>
      <c r="FC633" s="77"/>
      <c r="FD633" s="77"/>
      <c r="FE633" s="77"/>
      <c r="FF633" s="77"/>
      <c r="FG633" s="77"/>
      <c r="FH633" s="77"/>
      <c r="FI633" s="77"/>
      <c r="FJ633" s="77"/>
      <c r="FK633" s="77"/>
    </row>
    <row r="634" spans="1:167" s="78" customFormat="1" x14ac:dyDescent="0.2">
      <c r="A634" s="97" t="s">
        <v>2407</v>
      </c>
      <c r="B634" s="97" t="s">
        <v>996</v>
      </c>
      <c r="C634" s="98" t="s">
        <v>1564</v>
      </c>
      <c r="D634" s="99" t="s">
        <v>65</v>
      </c>
      <c r="E634" s="99">
        <v>1</v>
      </c>
      <c r="F634" s="99"/>
      <c r="G634" s="105">
        <v>5</v>
      </c>
      <c r="H634" s="101">
        <f t="shared" si="32"/>
        <v>1.6666666666666666E-2</v>
      </c>
      <c r="I634" s="123">
        <v>9900</v>
      </c>
      <c r="J634" s="103"/>
      <c r="K634" s="101"/>
      <c r="L634" s="102">
        <f t="shared" si="34"/>
        <v>165</v>
      </c>
      <c r="M634" s="102">
        <f t="shared" si="33"/>
        <v>4950</v>
      </c>
      <c r="N634" s="104"/>
      <c r="O634" s="103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7"/>
      <c r="EL634" s="77"/>
      <c r="EM634" s="77"/>
      <c r="EN634" s="77"/>
      <c r="EO634" s="77"/>
      <c r="EP634" s="77"/>
      <c r="EQ634" s="77"/>
      <c r="ER634" s="77"/>
      <c r="ES634" s="77"/>
      <c r="ET634" s="77"/>
      <c r="EU634" s="77"/>
      <c r="EV634" s="77"/>
      <c r="EW634" s="77"/>
      <c r="EX634" s="77"/>
      <c r="EY634" s="77"/>
      <c r="EZ634" s="77"/>
      <c r="FA634" s="77"/>
      <c r="FB634" s="77"/>
      <c r="FC634" s="77"/>
      <c r="FD634" s="77"/>
      <c r="FE634" s="77"/>
      <c r="FF634" s="77"/>
      <c r="FG634" s="77"/>
      <c r="FH634" s="77"/>
      <c r="FI634" s="77"/>
      <c r="FJ634" s="77"/>
      <c r="FK634" s="77"/>
    </row>
    <row r="635" spans="1:167" s="78" customFormat="1" x14ac:dyDescent="0.2">
      <c r="A635" s="97" t="s">
        <v>2408</v>
      </c>
      <c r="B635" s="97" t="s">
        <v>997</v>
      </c>
      <c r="C635" s="98" t="s">
        <v>1565</v>
      </c>
      <c r="D635" s="99" t="s">
        <v>65</v>
      </c>
      <c r="E635" s="99">
        <v>2</v>
      </c>
      <c r="F635" s="99"/>
      <c r="G635" s="105">
        <v>5</v>
      </c>
      <c r="H635" s="101">
        <f t="shared" si="32"/>
        <v>1.6666666666666666E-2</v>
      </c>
      <c r="I635" s="123">
        <v>2127.85</v>
      </c>
      <c r="J635" s="103"/>
      <c r="K635" s="101"/>
      <c r="L635" s="102">
        <f t="shared" si="34"/>
        <v>70.930000000000007</v>
      </c>
      <c r="M635" s="102">
        <f t="shared" si="33"/>
        <v>2127.9</v>
      </c>
      <c r="N635" s="104"/>
      <c r="O635" s="103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7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7"/>
      <c r="EK635" s="77"/>
      <c r="EL635" s="77"/>
      <c r="EM635" s="77"/>
      <c r="EN635" s="77"/>
      <c r="EO635" s="77"/>
      <c r="EP635" s="77"/>
      <c r="EQ635" s="77"/>
      <c r="ER635" s="77"/>
      <c r="ES635" s="77"/>
      <c r="ET635" s="77"/>
      <c r="EU635" s="77"/>
      <c r="EV635" s="77"/>
      <c r="EW635" s="77"/>
      <c r="EX635" s="77"/>
      <c r="EY635" s="77"/>
      <c r="EZ635" s="77"/>
      <c r="FA635" s="77"/>
      <c r="FB635" s="77"/>
      <c r="FC635" s="77"/>
      <c r="FD635" s="77"/>
      <c r="FE635" s="77"/>
      <c r="FF635" s="77"/>
      <c r="FG635" s="77"/>
      <c r="FH635" s="77"/>
      <c r="FI635" s="77"/>
      <c r="FJ635" s="77"/>
      <c r="FK635" s="77"/>
    </row>
    <row r="636" spans="1:167" s="78" customFormat="1" x14ac:dyDescent="0.2">
      <c r="A636" s="97" t="s">
        <v>2409</v>
      </c>
      <c r="B636" s="97" t="s">
        <v>998</v>
      </c>
      <c r="C636" s="98" t="s">
        <v>1566</v>
      </c>
      <c r="D636" s="99" t="s">
        <v>65</v>
      </c>
      <c r="E636" s="99">
        <v>3</v>
      </c>
      <c r="F636" s="99"/>
      <c r="G636" s="105">
        <v>5</v>
      </c>
      <c r="H636" s="101">
        <f t="shared" si="32"/>
        <v>1.6666666666666666E-2</v>
      </c>
      <c r="I636" s="123">
        <v>646.75</v>
      </c>
      <c r="J636" s="103"/>
      <c r="K636" s="101"/>
      <c r="L636" s="102">
        <f t="shared" si="34"/>
        <v>32.340000000000003</v>
      </c>
      <c r="M636" s="102">
        <f t="shared" si="33"/>
        <v>970.2</v>
      </c>
      <c r="N636" s="104"/>
      <c r="O636" s="103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7"/>
      <c r="EK636" s="77"/>
      <c r="EL636" s="77"/>
      <c r="EM636" s="77"/>
      <c r="EN636" s="77"/>
      <c r="EO636" s="77"/>
      <c r="EP636" s="77"/>
      <c r="EQ636" s="77"/>
      <c r="ER636" s="77"/>
      <c r="ES636" s="77"/>
      <c r="ET636" s="77"/>
      <c r="EU636" s="77"/>
      <c r="EV636" s="77"/>
      <c r="EW636" s="77"/>
      <c r="EX636" s="77"/>
      <c r="EY636" s="77"/>
      <c r="EZ636" s="77"/>
      <c r="FA636" s="77"/>
      <c r="FB636" s="77"/>
      <c r="FC636" s="77"/>
      <c r="FD636" s="77"/>
      <c r="FE636" s="77"/>
      <c r="FF636" s="77"/>
      <c r="FG636" s="77"/>
      <c r="FH636" s="77"/>
      <c r="FI636" s="77"/>
      <c r="FJ636" s="77"/>
      <c r="FK636" s="77"/>
    </row>
    <row r="637" spans="1:167" s="78" customFormat="1" x14ac:dyDescent="0.2">
      <c r="A637" s="97" t="s">
        <v>2410</v>
      </c>
      <c r="B637" s="97" t="s">
        <v>999</v>
      </c>
      <c r="C637" s="98" t="s">
        <v>1567</v>
      </c>
      <c r="D637" s="99" t="s">
        <v>5</v>
      </c>
      <c r="E637" s="99">
        <v>1</v>
      </c>
      <c r="F637" s="99"/>
      <c r="G637" s="105">
        <v>5</v>
      </c>
      <c r="H637" s="101">
        <f t="shared" si="32"/>
        <v>1.6666666666666666E-2</v>
      </c>
      <c r="I637" s="123">
        <v>89.99</v>
      </c>
      <c r="J637" s="103"/>
      <c r="K637" s="101"/>
      <c r="L637" s="102">
        <f t="shared" si="34"/>
        <v>1.5</v>
      </c>
      <c r="M637" s="102">
        <f t="shared" si="33"/>
        <v>45</v>
      </c>
      <c r="N637" s="104"/>
      <c r="O637" s="103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7"/>
      <c r="EK637" s="77"/>
      <c r="EL637" s="77"/>
      <c r="EM637" s="77"/>
      <c r="EN637" s="77"/>
      <c r="EO637" s="77"/>
      <c r="EP637" s="77"/>
      <c r="EQ637" s="77"/>
      <c r="ER637" s="77"/>
      <c r="ES637" s="77"/>
      <c r="ET637" s="77"/>
      <c r="EU637" s="77"/>
      <c r="EV637" s="77"/>
      <c r="EW637" s="77"/>
      <c r="EX637" s="77"/>
      <c r="EY637" s="77"/>
      <c r="EZ637" s="77"/>
      <c r="FA637" s="77"/>
      <c r="FB637" s="77"/>
      <c r="FC637" s="77"/>
      <c r="FD637" s="77"/>
      <c r="FE637" s="77"/>
      <c r="FF637" s="77"/>
      <c r="FG637" s="77"/>
      <c r="FH637" s="77"/>
      <c r="FI637" s="77"/>
      <c r="FJ637" s="77"/>
      <c r="FK637" s="77"/>
    </row>
    <row r="638" spans="1:167" s="78" customFormat="1" x14ac:dyDescent="0.2">
      <c r="A638" s="97" t="s">
        <v>2411</v>
      </c>
      <c r="B638" s="97" t="s">
        <v>1000</v>
      </c>
      <c r="C638" s="98" t="s">
        <v>1568</v>
      </c>
      <c r="D638" s="99" t="s">
        <v>5</v>
      </c>
      <c r="E638" s="99">
        <v>1</v>
      </c>
      <c r="F638" s="99"/>
      <c r="G638" s="105">
        <v>5</v>
      </c>
      <c r="H638" s="101">
        <f t="shared" si="32"/>
        <v>1.6666666666666666E-2</v>
      </c>
      <c r="I638" s="123">
        <v>88.6</v>
      </c>
      <c r="J638" s="103"/>
      <c r="K638" s="101"/>
      <c r="L638" s="102">
        <f t="shared" si="34"/>
        <v>1.48</v>
      </c>
      <c r="M638" s="102">
        <f t="shared" si="33"/>
        <v>44.4</v>
      </c>
      <c r="N638" s="104"/>
      <c r="O638" s="103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77"/>
      <c r="EW638" s="77"/>
      <c r="EX638" s="77"/>
      <c r="EY638" s="77"/>
      <c r="EZ638" s="77"/>
      <c r="FA638" s="77"/>
      <c r="FB638" s="77"/>
      <c r="FC638" s="77"/>
      <c r="FD638" s="77"/>
      <c r="FE638" s="77"/>
      <c r="FF638" s="77"/>
      <c r="FG638" s="77"/>
      <c r="FH638" s="77"/>
      <c r="FI638" s="77"/>
      <c r="FJ638" s="77"/>
      <c r="FK638" s="77"/>
    </row>
    <row r="639" spans="1:167" s="78" customFormat="1" x14ac:dyDescent="0.2">
      <c r="A639" s="97" t="s">
        <v>2412</v>
      </c>
      <c r="B639" s="97" t="s">
        <v>1001</v>
      </c>
      <c r="C639" s="98" t="s">
        <v>1569</v>
      </c>
      <c r="D639" s="99" t="s">
        <v>5</v>
      </c>
      <c r="E639" s="99">
        <v>1</v>
      </c>
      <c r="F639" s="99"/>
      <c r="G639" s="105">
        <v>5</v>
      </c>
      <c r="H639" s="101">
        <f t="shared" si="32"/>
        <v>1.6666666666666666E-2</v>
      </c>
      <c r="I639" s="123">
        <v>87.52</v>
      </c>
      <c r="J639" s="103"/>
      <c r="K639" s="101"/>
      <c r="L639" s="102">
        <f t="shared" si="34"/>
        <v>1.46</v>
      </c>
      <c r="M639" s="102">
        <f t="shared" si="33"/>
        <v>43.8</v>
      </c>
      <c r="N639" s="104"/>
      <c r="O639" s="103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7"/>
      <c r="EL639" s="77"/>
      <c r="EM639" s="77"/>
      <c r="EN639" s="77"/>
      <c r="EO639" s="77"/>
      <c r="EP639" s="77"/>
      <c r="EQ639" s="77"/>
      <c r="ER639" s="77"/>
      <c r="ES639" s="77"/>
      <c r="ET639" s="77"/>
      <c r="EU639" s="77"/>
      <c r="EV639" s="77"/>
      <c r="EW639" s="77"/>
      <c r="EX639" s="77"/>
      <c r="EY639" s="77"/>
      <c r="EZ639" s="77"/>
      <c r="FA639" s="77"/>
      <c r="FB639" s="77"/>
      <c r="FC639" s="77"/>
      <c r="FD639" s="77"/>
      <c r="FE639" s="77"/>
      <c r="FF639" s="77"/>
      <c r="FG639" s="77"/>
      <c r="FH639" s="77"/>
      <c r="FI639" s="77"/>
      <c r="FJ639" s="77"/>
      <c r="FK639" s="77"/>
    </row>
    <row r="640" spans="1:167" s="78" customFormat="1" x14ac:dyDescent="0.2">
      <c r="A640" s="97" t="s">
        <v>2413</v>
      </c>
      <c r="B640" s="97" t="s">
        <v>1002</v>
      </c>
      <c r="C640" s="98" t="s">
        <v>1570</v>
      </c>
      <c r="D640" s="99" t="s">
        <v>5</v>
      </c>
      <c r="E640" s="99">
        <v>1</v>
      </c>
      <c r="F640" s="99"/>
      <c r="G640" s="105">
        <v>5</v>
      </c>
      <c r="H640" s="101">
        <f t="shared" si="32"/>
        <v>1.6666666666666666E-2</v>
      </c>
      <c r="I640" s="123">
        <v>2906.81</v>
      </c>
      <c r="J640" s="103"/>
      <c r="K640" s="101"/>
      <c r="L640" s="102">
        <f t="shared" si="34"/>
        <v>48.45</v>
      </c>
      <c r="M640" s="102">
        <f t="shared" si="33"/>
        <v>1453.5</v>
      </c>
      <c r="N640" s="104"/>
      <c r="O640" s="103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7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7"/>
      <c r="EL640" s="77"/>
      <c r="EM640" s="77"/>
      <c r="EN640" s="77"/>
      <c r="EO640" s="77"/>
      <c r="EP640" s="77"/>
      <c r="EQ640" s="77"/>
      <c r="ER640" s="77"/>
      <c r="ES640" s="77"/>
      <c r="ET640" s="77"/>
      <c r="EU640" s="77"/>
      <c r="EV640" s="77"/>
      <c r="EW640" s="77"/>
      <c r="EX640" s="77"/>
      <c r="EY640" s="77"/>
      <c r="EZ640" s="77"/>
      <c r="FA640" s="77"/>
      <c r="FB640" s="77"/>
      <c r="FC640" s="77"/>
      <c r="FD640" s="77"/>
      <c r="FE640" s="77"/>
      <c r="FF640" s="77"/>
      <c r="FG640" s="77"/>
      <c r="FH640" s="77"/>
      <c r="FI640" s="77"/>
      <c r="FJ640" s="77"/>
      <c r="FK640" s="77"/>
    </row>
    <row r="641" spans="1:167" s="78" customFormat="1" x14ac:dyDescent="0.2">
      <c r="A641" s="97" t="s">
        <v>2414</v>
      </c>
      <c r="B641" s="97" t="s">
        <v>1003</v>
      </c>
      <c r="C641" s="98" t="s">
        <v>1571</v>
      </c>
      <c r="D641" s="99" t="s">
        <v>5</v>
      </c>
      <c r="E641" s="99">
        <v>1</v>
      </c>
      <c r="F641" s="99"/>
      <c r="G641" s="105">
        <v>5</v>
      </c>
      <c r="H641" s="101">
        <f t="shared" si="32"/>
        <v>1.6666666666666666E-2</v>
      </c>
      <c r="I641" s="123">
        <v>115.95</v>
      </c>
      <c r="J641" s="103"/>
      <c r="K641" s="101"/>
      <c r="L641" s="102">
        <f t="shared" si="34"/>
        <v>1.93</v>
      </c>
      <c r="M641" s="102">
        <f t="shared" si="33"/>
        <v>57.9</v>
      </c>
      <c r="N641" s="104"/>
      <c r="O641" s="103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7"/>
      <c r="EL641" s="77"/>
      <c r="EM641" s="77"/>
      <c r="EN641" s="77"/>
      <c r="EO641" s="77"/>
      <c r="EP641" s="77"/>
      <c r="EQ641" s="77"/>
      <c r="ER641" s="77"/>
      <c r="ES641" s="77"/>
      <c r="ET641" s="77"/>
      <c r="EU641" s="77"/>
      <c r="EV641" s="77"/>
      <c r="EW641" s="77"/>
      <c r="EX641" s="77"/>
      <c r="EY641" s="77"/>
      <c r="EZ641" s="77"/>
      <c r="FA641" s="77"/>
      <c r="FB641" s="77"/>
      <c r="FC641" s="77"/>
      <c r="FD641" s="77"/>
      <c r="FE641" s="77"/>
      <c r="FF641" s="77"/>
      <c r="FG641" s="77"/>
      <c r="FH641" s="77"/>
      <c r="FI641" s="77"/>
      <c r="FJ641" s="77"/>
      <c r="FK641" s="77"/>
    </row>
    <row r="642" spans="1:167" s="78" customFormat="1" x14ac:dyDescent="0.2">
      <c r="A642" s="97" t="s">
        <v>2415</v>
      </c>
      <c r="B642" s="97" t="s">
        <v>1004</v>
      </c>
      <c r="C642" s="98" t="s">
        <v>1572</v>
      </c>
      <c r="D642" s="99" t="s">
        <v>5</v>
      </c>
      <c r="E642" s="99">
        <v>3</v>
      </c>
      <c r="F642" s="99"/>
      <c r="G642" s="105">
        <v>5</v>
      </c>
      <c r="H642" s="101">
        <f t="shared" si="32"/>
        <v>1.6666666666666666E-2</v>
      </c>
      <c r="I642" s="123">
        <v>177.63</v>
      </c>
      <c r="J642" s="103"/>
      <c r="K642" s="101"/>
      <c r="L642" s="102">
        <f t="shared" si="34"/>
        <v>8.8800000000000008</v>
      </c>
      <c r="M642" s="102">
        <f t="shared" si="33"/>
        <v>266.39999999999998</v>
      </c>
      <c r="N642" s="104"/>
      <c r="O642" s="103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7"/>
      <c r="EL642" s="77"/>
      <c r="EM642" s="77"/>
      <c r="EN642" s="77"/>
      <c r="EO642" s="77"/>
      <c r="EP642" s="77"/>
      <c r="EQ642" s="77"/>
      <c r="ER642" s="77"/>
      <c r="ES642" s="77"/>
      <c r="ET642" s="77"/>
      <c r="EU642" s="77"/>
      <c r="EV642" s="77"/>
      <c r="EW642" s="77"/>
      <c r="EX642" s="77"/>
      <c r="EY642" s="77"/>
      <c r="EZ642" s="77"/>
      <c r="FA642" s="77"/>
      <c r="FB642" s="77"/>
      <c r="FC642" s="77"/>
      <c r="FD642" s="77"/>
      <c r="FE642" s="77"/>
      <c r="FF642" s="77"/>
      <c r="FG642" s="77"/>
      <c r="FH642" s="77"/>
      <c r="FI642" s="77"/>
      <c r="FJ642" s="77"/>
      <c r="FK642" s="77"/>
    </row>
    <row r="643" spans="1:167" s="78" customFormat="1" x14ac:dyDescent="0.2">
      <c r="A643" s="97" t="s">
        <v>2416</v>
      </c>
      <c r="B643" s="97" t="s">
        <v>1005</v>
      </c>
      <c r="C643" s="98" t="s">
        <v>1573</v>
      </c>
      <c r="D643" s="99" t="s">
        <v>5</v>
      </c>
      <c r="E643" s="99">
        <v>3</v>
      </c>
      <c r="F643" s="99"/>
      <c r="G643" s="105">
        <v>5</v>
      </c>
      <c r="H643" s="101">
        <f t="shared" si="32"/>
        <v>1.6666666666666666E-2</v>
      </c>
      <c r="I643" s="123">
        <v>33.32</v>
      </c>
      <c r="J643" s="103"/>
      <c r="K643" s="101"/>
      <c r="L643" s="102">
        <f t="shared" si="34"/>
        <v>1.67</v>
      </c>
      <c r="M643" s="102">
        <f t="shared" si="33"/>
        <v>50.1</v>
      </c>
      <c r="N643" s="104"/>
      <c r="O643" s="103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7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7"/>
      <c r="EK643" s="77"/>
      <c r="EL643" s="77"/>
      <c r="EM643" s="77"/>
      <c r="EN643" s="77"/>
      <c r="EO643" s="77"/>
      <c r="EP643" s="77"/>
      <c r="EQ643" s="77"/>
      <c r="ER643" s="77"/>
      <c r="ES643" s="77"/>
      <c r="ET643" s="77"/>
      <c r="EU643" s="77"/>
      <c r="EV643" s="77"/>
      <c r="EW643" s="77"/>
      <c r="EX643" s="77"/>
      <c r="EY643" s="77"/>
      <c r="EZ643" s="77"/>
      <c r="FA643" s="77"/>
      <c r="FB643" s="77"/>
      <c r="FC643" s="77"/>
      <c r="FD643" s="77"/>
      <c r="FE643" s="77"/>
      <c r="FF643" s="77"/>
      <c r="FG643" s="77"/>
      <c r="FH643" s="77"/>
      <c r="FI643" s="77"/>
      <c r="FJ643" s="77"/>
      <c r="FK643" s="77"/>
    </row>
    <row r="644" spans="1:167" s="78" customFormat="1" x14ac:dyDescent="0.2">
      <c r="A644" s="97" t="s">
        <v>2417</v>
      </c>
      <c r="B644" s="97" t="s">
        <v>1006</v>
      </c>
      <c r="C644" s="98" t="s">
        <v>1574</v>
      </c>
      <c r="D644" s="99" t="s">
        <v>5</v>
      </c>
      <c r="E644" s="99">
        <v>3</v>
      </c>
      <c r="F644" s="99"/>
      <c r="G644" s="105">
        <v>5</v>
      </c>
      <c r="H644" s="101">
        <f t="shared" si="32"/>
        <v>1.6666666666666666E-2</v>
      </c>
      <c r="I644" s="123">
        <v>36.090000000000003</v>
      </c>
      <c r="J644" s="103"/>
      <c r="K644" s="101"/>
      <c r="L644" s="102">
        <f t="shared" si="34"/>
        <v>1.8</v>
      </c>
      <c r="M644" s="102">
        <f t="shared" si="33"/>
        <v>54</v>
      </c>
      <c r="N644" s="104"/>
      <c r="O644" s="103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7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7"/>
      <c r="EL644" s="77"/>
      <c r="EM644" s="77"/>
      <c r="EN644" s="77"/>
      <c r="EO644" s="77"/>
      <c r="EP644" s="77"/>
      <c r="EQ644" s="77"/>
      <c r="ER644" s="77"/>
      <c r="ES644" s="77"/>
      <c r="ET644" s="77"/>
      <c r="EU644" s="77"/>
      <c r="EV644" s="77"/>
      <c r="EW644" s="77"/>
      <c r="EX644" s="77"/>
      <c r="EY644" s="77"/>
      <c r="EZ644" s="77"/>
      <c r="FA644" s="77"/>
      <c r="FB644" s="77"/>
      <c r="FC644" s="77"/>
      <c r="FD644" s="77"/>
      <c r="FE644" s="77"/>
      <c r="FF644" s="77"/>
      <c r="FG644" s="77"/>
      <c r="FH644" s="77"/>
      <c r="FI644" s="77"/>
      <c r="FJ644" s="77"/>
      <c r="FK644" s="77"/>
    </row>
    <row r="645" spans="1:167" s="78" customFormat="1" x14ac:dyDescent="0.2">
      <c r="A645" s="97" t="s">
        <v>2418</v>
      </c>
      <c r="B645" s="97" t="s">
        <v>1007</v>
      </c>
      <c r="C645" s="98" t="s">
        <v>1575</v>
      </c>
      <c r="D645" s="99" t="s">
        <v>5</v>
      </c>
      <c r="E645" s="99">
        <v>1</v>
      </c>
      <c r="F645" s="99"/>
      <c r="G645" s="105">
        <v>10</v>
      </c>
      <c r="H645" s="101">
        <f t="shared" si="32"/>
        <v>8.3333333333333332E-3</v>
      </c>
      <c r="I645" s="123">
        <v>694.71</v>
      </c>
      <c r="J645" s="103"/>
      <c r="K645" s="101"/>
      <c r="L645" s="102">
        <f t="shared" ref="L645:L680" si="35">IF(ISNUMBER(I645),ROUND(H645*E645*I645,2),"")</f>
        <v>5.79</v>
      </c>
      <c r="M645" s="102">
        <f t="shared" si="33"/>
        <v>173.7</v>
      </c>
      <c r="N645" s="104"/>
      <c r="O645" s="103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7"/>
      <c r="EK645" s="77"/>
      <c r="EL645" s="77"/>
      <c r="EM645" s="77"/>
      <c r="EN645" s="77"/>
      <c r="EO645" s="77"/>
      <c r="EP645" s="77"/>
      <c r="EQ645" s="77"/>
      <c r="ER645" s="77"/>
      <c r="ES645" s="77"/>
      <c r="ET645" s="77"/>
      <c r="EU645" s="77"/>
      <c r="EV645" s="77"/>
      <c r="EW645" s="77"/>
      <c r="EX645" s="77"/>
      <c r="EY645" s="77"/>
      <c r="EZ645" s="77"/>
      <c r="FA645" s="77"/>
      <c r="FB645" s="77"/>
      <c r="FC645" s="77"/>
      <c r="FD645" s="77"/>
      <c r="FE645" s="77"/>
      <c r="FF645" s="77"/>
      <c r="FG645" s="77"/>
      <c r="FH645" s="77"/>
      <c r="FI645" s="77"/>
      <c r="FJ645" s="77"/>
      <c r="FK645" s="77"/>
    </row>
    <row r="646" spans="1:167" s="78" customFormat="1" x14ac:dyDescent="0.2">
      <c r="A646" s="97" t="s">
        <v>2419</v>
      </c>
      <c r="B646" s="97" t="s">
        <v>1008</v>
      </c>
      <c r="C646" s="98" t="s">
        <v>1576</v>
      </c>
      <c r="D646" s="99" t="s">
        <v>5</v>
      </c>
      <c r="E646" s="99">
        <v>1</v>
      </c>
      <c r="F646" s="99"/>
      <c r="G646" s="105">
        <v>10</v>
      </c>
      <c r="H646" s="101">
        <f t="shared" ref="H646:H680" si="36">1/(12*G646)</f>
        <v>8.3333333333333332E-3</v>
      </c>
      <c r="I646" s="123">
        <v>401.94</v>
      </c>
      <c r="J646" s="103"/>
      <c r="K646" s="101"/>
      <c r="L646" s="102">
        <f t="shared" si="35"/>
        <v>3.35</v>
      </c>
      <c r="M646" s="102">
        <f t="shared" ref="M646:M680" si="37">IF(ISNUMBER(I646),ROUND(L646*30,2),"")</f>
        <v>100.5</v>
      </c>
      <c r="N646" s="104"/>
      <c r="O646" s="103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7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7"/>
      <c r="EL646" s="77"/>
      <c r="EM646" s="77"/>
      <c r="EN646" s="77"/>
      <c r="EO646" s="77"/>
      <c r="EP646" s="77"/>
      <c r="EQ646" s="77"/>
      <c r="ER646" s="77"/>
      <c r="ES646" s="77"/>
      <c r="ET646" s="77"/>
      <c r="EU646" s="77"/>
      <c r="EV646" s="77"/>
      <c r="EW646" s="77"/>
      <c r="EX646" s="77"/>
      <c r="EY646" s="77"/>
      <c r="EZ646" s="77"/>
      <c r="FA646" s="77"/>
      <c r="FB646" s="77"/>
      <c r="FC646" s="77"/>
      <c r="FD646" s="77"/>
      <c r="FE646" s="77"/>
      <c r="FF646" s="77"/>
      <c r="FG646" s="77"/>
      <c r="FH646" s="77"/>
      <c r="FI646" s="77"/>
      <c r="FJ646" s="77"/>
      <c r="FK646" s="77"/>
    </row>
    <row r="647" spans="1:167" s="78" customFormat="1" x14ac:dyDescent="0.2">
      <c r="A647" s="97" t="s">
        <v>2420</v>
      </c>
      <c r="B647" s="97" t="s">
        <v>1009</v>
      </c>
      <c r="C647" s="98" t="s">
        <v>1577</v>
      </c>
      <c r="D647" s="99" t="s">
        <v>5</v>
      </c>
      <c r="E647" s="99">
        <v>4</v>
      </c>
      <c r="F647" s="99"/>
      <c r="G647" s="105">
        <v>10</v>
      </c>
      <c r="H647" s="101">
        <f t="shared" si="36"/>
        <v>8.3333333333333332E-3</v>
      </c>
      <c r="I647" s="123">
        <v>1631.5</v>
      </c>
      <c r="J647" s="103"/>
      <c r="K647" s="101"/>
      <c r="L647" s="102">
        <f t="shared" si="35"/>
        <v>54.38</v>
      </c>
      <c r="M647" s="102">
        <f t="shared" si="37"/>
        <v>1631.4</v>
      </c>
      <c r="N647" s="104"/>
      <c r="O647" s="103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7"/>
      <c r="EL647" s="77"/>
      <c r="EM647" s="77"/>
      <c r="EN647" s="77"/>
      <c r="EO647" s="77"/>
      <c r="EP647" s="77"/>
      <c r="EQ647" s="77"/>
      <c r="ER647" s="77"/>
      <c r="ES647" s="77"/>
      <c r="ET647" s="77"/>
      <c r="EU647" s="77"/>
      <c r="EV647" s="77"/>
      <c r="EW647" s="77"/>
      <c r="EX647" s="77"/>
      <c r="EY647" s="77"/>
      <c r="EZ647" s="77"/>
      <c r="FA647" s="77"/>
      <c r="FB647" s="77"/>
      <c r="FC647" s="77"/>
      <c r="FD647" s="77"/>
      <c r="FE647" s="77"/>
      <c r="FF647" s="77"/>
      <c r="FG647" s="77"/>
      <c r="FH647" s="77"/>
      <c r="FI647" s="77"/>
      <c r="FJ647" s="77"/>
      <c r="FK647" s="77"/>
    </row>
    <row r="648" spans="1:167" s="78" customFormat="1" x14ac:dyDescent="0.2">
      <c r="A648" s="97" t="s">
        <v>2421</v>
      </c>
      <c r="B648" s="97" t="s">
        <v>1010</v>
      </c>
      <c r="C648" s="98" t="s">
        <v>1578</v>
      </c>
      <c r="D648" s="99" t="s">
        <v>5</v>
      </c>
      <c r="E648" s="99">
        <v>3</v>
      </c>
      <c r="F648" s="99"/>
      <c r="G648" s="105">
        <v>5</v>
      </c>
      <c r="H648" s="101">
        <f t="shared" si="36"/>
        <v>1.6666666666666666E-2</v>
      </c>
      <c r="I648" s="123">
        <v>29.6</v>
      </c>
      <c r="J648" s="103"/>
      <c r="K648" s="101"/>
      <c r="L648" s="102">
        <f t="shared" si="35"/>
        <v>1.48</v>
      </c>
      <c r="M648" s="102">
        <f t="shared" si="37"/>
        <v>44.4</v>
      </c>
      <c r="N648" s="104"/>
      <c r="O648" s="103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</row>
    <row r="649" spans="1:167" s="78" customFormat="1" x14ac:dyDescent="0.2">
      <c r="A649" s="97" t="s">
        <v>2422</v>
      </c>
      <c r="B649" s="97" t="s">
        <v>1011</v>
      </c>
      <c r="C649" s="98" t="s">
        <v>1579</v>
      </c>
      <c r="D649" s="99" t="s">
        <v>5</v>
      </c>
      <c r="E649" s="99">
        <v>24</v>
      </c>
      <c r="F649" s="99"/>
      <c r="G649" s="105">
        <v>5</v>
      </c>
      <c r="H649" s="101">
        <f t="shared" si="36"/>
        <v>1.6666666666666666E-2</v>
      </c>
      <c r="I649" s="123">
        <v>47</v>
      </c>
      <c r="J649" s="103"/>
      <c r="K649" s="101"/>
      <c r="L649" s="102">
        <f t="shared" si="35"/>
        <v>18.8</v>
      </c>
      <c r="M649" s="102">
        <f t="shared" si="37"/>
        <v>564</v>
      </c>
      <c r="N649" s="104"/>
      <c r="O649" s="103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</row>
    <row r="650" spans="1:167" s="78" customFormat="1" x14ac:dyDescent="0.2">
      <c r="A650" s="97" t="s">
        <v>2423</v>
      </c>
      <c r="B650" s="97" t="s">
        <v>1012</v>
      </c>
      <c r="C650" s="98" t="s">
        <v>1580</v>
      </c>
      <c r="D650" s="99" t="s">
        <v>5</v>
      </c>
      <c r="E650" s="99">
        <v>3</v>
      </c>
      <c r="F650" s="99"/>
      <c r="G650" s="105">
        <v>5</v>
      </c>
      <c r="H650" s="101">
        <f t="shared" si="36"/>
        <v>1.6666666666666666E-2</v>
      </c>
      <c r="I650" s="123">
        <v>1579.5</v>
      </c>
      <c r="J650" s="103"/>
      <c r="K650" s="101"/>
      <c r="L650" s="102">
        <f t="shared" si="35"/>
        <v>78.98</v>
      </c>
      <c r="M650" s="102">
        <f t="shared" si="37"/>
        <v>2369.4</v>
      </c>
      <c r="N650" s="104"/>
      <c r="O650" s="103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</row>
    <row r="651" spans="1:167" s="78" customFormat="1" x14ac:dyDescent="0.2">
      <c r="A651" s="97" t="s">
        <v>2424</v>
      </c>
      <c r="B651" s="97" t="s">
        <v>1013</v>
      </c>
      <c r="C651" s="98" t="s">
        <v>1581</v>
      </c>
      <c r="D651" s="99" t="s">
        <v>5</v>
      </c>
      <c r="E651" s="99">
        <v>1</v>
      </c>
      <c r="F651" s="99"/>
      <c r="G651" s="105">
        <v>5</v>
      </c>
      <c r="H651" s="101">
        <f t="shared" si="36"/>
        <v>1.6666666666666666E-2</v>
      </c>
      <c r="I651" s="123">
        <v>2328.7600000000002</v>
      </c>
      <c r="J651" s="103"/>
      <c r="K651" s="101"/>
      <c r="L651" s="102">
        <f t="shared" si="35"/>
        <v>38.81</v>
      </c>
      <c r="M651" s="102">
        <f t="shared" si="37"/>
        <v>1164.3</v>
      </c>
      <c r="N651" s="104"/>
      <c r="O651" s="103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7"/>
      <c r="EK651" s="77"/>
      <c r="EL651" s="77"/>
      <c r="EM651" s="77"/>
      <c r="EN651" s="77"/>
      <c r="EO651" s="77"/>
      <c r="EP651" s="77"/>
      <c r="EQ651" s="77"/>
      <c r="ER651" s="77"/>
      <c r="ES651" s="77"/>
      <c r="ET651" s="77"/>
      <c r="EU651" s="77"/>
      <c r="EV651" s="77"/>
      <c r="EW651" s="77"/>
      <c r="EX651" s="77"/>
      <c r="EY651" s="77"/>
      <c r="EZ651" s="77"/>
      <c r="FA651" s="77"/>
      <c r="FB651" s="77"/>
      <c r="FC651" s="77"/>
      <c r="FD651" s="77"/>
      <c r="FE651" s="77"/>
      <c r="FF651" s="77"/>
      <c r="FG651" s="77"/>
      <c r="FH651" s="77"/>
      <c r="FI651" s="77"/>
      <c r="FJ651" s="77"/>
      <c r="FK651" s="77"/>
    </row>
    <row r="652" spans="1:167" s="78" customFormat="1" x14ac:dyDescent="0.2">
      <c r="A652" s="97" t="s">
        <v>2425</v>
      </c>
      <c r="B652" s="97" t="s">
        <v>1014</v>
      </c>
      <c r="C652" s="98" t="s">
        <v>1582</v>
      </c>
      <c r="D652" s="99" t="s">
        <v>65</v>
      </c>
      <c r="E652" s="99">
        <v>1</v>
      </c>
      <c r="F652" s="99"/>
      <c r="G652" s="105">
        <v>10</v>
      </c>
      <c r="H652" s="101">
        <f t="shared" si="36"/>
        <v>8.3333333333333332E-3</v>
      </c>
      <c r="I652" s="123">
        <v>3705.62</v>
      </c>
      <c r="J652" s="103"/>
      <c r="K652" s="101"/>
      <c r="L652" s="102">
        <f t="shared" si="35"/>
        <v>30.88</v>
      </c>
      <c r="M652" s="102">
        <f t="shared" si="37"/>
        <v>926.4</v>
      </c>
      <c r="N652" s="104"/>
      <c r="O652" s="103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7"/>
      <c r="EK652" s="77"/>
      <c r="EL652" s="77"/>
      <c r="EM652" s="77"/>
      <c r="EN652" s="77"/>
      <c r="EO652" s="77"/>
      <c r="EP652" s="77"/>
      <c r="EQ652" s="77"/>
      <c r="ER652" s="77"/>
      <c r="ES652" s="77"/>
      <c r="ET652" s="77"/>
      <c r="EU652" s="77"/>
      <c r="EV652" s="77"/>
      <c r="EW652" s="77"/>
      <c r="EX652" s="77"/>
      <c r="EY652" s="77"/>
      <c r="EZ652" s="77"/>
      <c r="FA652" s="77"/>
      <c r="FB652" s="77"/>
      <c r="FC652" s="77"/>
      <c r="FD652" s="77"/>
      <c r="FE652" s="77"/>
      <c r="FF652" s="77"/>
      <c r="FG652" s="77"/>
      <c r="FH652" s="77"/>
      <c r="FI652" s="77"/>
      <c r="FJ652" s="77"/>
      <c r="FK652" s="77"/>
    </row>
    <row r="653" spans="1:167" s="78" customFormat="1" x14ac:dyDescent="0.2">
      <c r="A653" s="97" t="s">
        <v>2426</v>
      </c>
      <c r="B653" s="97" t="s">
        <v>1015</v>
      </c>
      <c r="C653" s="98" t="s">
        <v>1583</v>
      </c>
      <c r="D653" s="99" t="s">
        <v>5</v>
      </c>
      <c r="E653" s="99">
        <v>3</v>
      </c>
      <c r="F653" s="99"/>
      <c r="G653" s="105">
        <v>10</v>
      </c>
      <c r="H653" s="101">
        <f t="shared" si="36"/>
        <v>8.3333333333333332E-3</v>
      </c>
      <c r="I653" s="123">
        <v>2457.0100000000002</v>
      </c>
      <c r="J653" s="103"/>
      <c r="K653" s="101"/>
      <c r="L653" s="102">
        <f t="shared" si="35"/>
        <v>61.43</v>
      </c>
      <c r="M653" s="102">
        <f t="shared" si="37"/>
        <v>1842.9</v>
      </c>
      <c r="N653" s="104"/>
      <c r="O653" s="103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7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7"/>
      <c r="EL653" s="77"/>
      <c r="EM653" s="77"/>
      <c r="EN653" s="77"/>
      <c r="EO653" s="77"/>
      <c r="EP653" s="77"/>
      <c r="EQ653" s="77"/>
      <c r="ER653" s="77"/>
      <c r="ES653" s="77"/>
      <c r="ET653" s="77"/>
      <c r="EU653" s="77"/>
      <c r="EV653" s="77"/>
      <c r="EW653" s="77"/>
      <c r="EX653" s="77"/>
      <c r="EY653" s="77"/>
      <c r="EZ653" s="77"/>
      <c r="FA653" s="77"/>
      <c r="FB653" s="77"/>
      <c r="FC653" s="77"/>
      <c r="FD653" s="77"/>
      <c r="FE653" s="77"/>
      <c r="FF653" s="77"/>
      <c r="FG653" s="77"/>
      <c r="FH653" s="77"/>
      <c r="FI653" s="77"/>
      <c r="FJ653" s="77"/>
      <c r="FK653" s="77"/>
    </row>
    <row r="654" spans="1:167" s="78" customFormat="1" x14ac:dyDescent="0.2">
      <c r="A654" s="97" t="s">
        <v>2427</v>
      </c>
      <c r="B654" s="97" t="s">
        <v>1016</v>
      </c>
      <c r="C654" s="98" t="s">
        <v>1584</v>
      </c>
      <c r="D654" s="99" t="s">
        <v>5</v>
      </c>
      <c r="E654" s="99">
        <v>6</v>
      </c>
      <c r="F654" s="99"/>
      <c r="G654" s="105">
        <v>5</v>
      </c>
      <c r="H654" s="101">
        <f t="shared" si="36"/>
        <v>1.6666666666666666E-2</v>
      </c>
      <c r="I654" s="123">
        <v>355</v>
      </c>
      <c r="J654" s="103"/>
      <c r="K654" s="101"/>
      <c r="L654" s="102">
        <f t="shared" si="35"/>
        <v>35.5</v>
      </c>
      <c r="M654" s="102">
        <f t="shared" si="37"/>
        <v>1065</v>
      </c>
      <c r="N654" s="104"/>
      <c r="O654" s="103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7"/>
      <c r="EL654" s="77"/>
      <c r="EM654" s="77"/>
      <c r="EN654" s="77"/>
      <c r="EO654" s="77"/>
      <c r="EP654" s="77"/>
      <c r="EQ654" s="77"/>
      <c r="ER654" s="77"/>
      <c r="ES654" s="77"/>
      <c r="ET654" s="77"/>
      <c r="EU654" s="77"/>
      <c r="EV654" s="77"/>
      <c r="EW654" s="77"/>
      <c r="EX654" s="77"/>
      <c r="EY654" s="77"/>
      <c r="EZ654" s="77"/>
      <c r="FA654" s="77"/>
      <c r="FB654" s="77"/>
      <c r="FC654" s="77"/>
      <c r="FD654" s="77"/>
      <c r="FE654" s="77"/>
      <c r="FF654" s="77"/>
      <c r="FG654" s="77"/>
      <c r="FH654" s="77"/>
      <c r="FI654" s="77"/>
      <c r="FJ654" s="77"/>
      <c r="FK654" s="77"/>
    </row>
    <row r="655" spans="1:167" s="78" customFormat="1" x14ac:dyDescent="0.2">
      <c r="A655" s="97" t="s">
        <v>2428</v>
      </c>
      <c r="B655" s="97" t="s">
        <v>1017</v>
      </c>
      <c r="C655" s="98" t="s">
        <v>1585</v>
      </c>
      <c r="D655" s="99" t="s">
        <v>5</v>
      </c>
      <c r="E655" s="99">
        <v>3</v>
      </c>
      <c r="F655" s="99"/>
      <c r="G655" s="105">
        <v>5</v>
      </c>
      <c r="H655" s="101">
        <f t="shared" si="36"/>
        <v>1.6666666666666666E-2</v>
      </c>
      <c r="I655" s="123">
        <v>163.31</v>
      </c>
      <c r="J655" s="103"/>
      <c r="K655" s="101"/>
      <c r="L655" s="102">
        <f t="shared" si="35"/>
        <v>8.17</v>
      </c>
      <c r="M655" s="102">
        <f t="shared" si="37"/>
        <v>245.1</v>
      </c>
      <c r="N655" s="104"/>
      <c r="O655" s="103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7"/>
      <c r="EL655" s="77"/>
      <c r="EM655" s="77"/>
      <c r="EN655" s="77"/>
      <c r="EO655" s="77"/>
      <c r="EP655" s="77"/>
      <c r="EQ655" s="77"/>
      <c r="ER655" s="77"/>
      <c r="ES655" s="77"/>
      <c r="ET655" s="77"/>
      <c r="EU655" s="77"/>
      <c r="EV655" s="77"/>
      <c r="EW655" s="77"/>
      <c r="EX655" s="77"/>
      <c r="EY655" s="77"/>
      <c r="EZ655" s="77"/>
      <c r="FA655" s="77"/>
      <c r="FB655" s="77"/>
      <c r="FC655" s="77"/>
      <c r="FD655" s="77"/>
      <c r="FE655" s="77"/>
      <c r="FF655" s="77"/>
      <c r="FG655" s="77"/>
      <c r="FH655" s="77"/>
      <c r="FI655" s="77"/>
      <c r="FJ655" s="77"/>
      <c r="FK655" s="77"/>
    </row>
    <row r="656" spans="1:167" s="78" customFormat="1" x14ac:dyDescent="0.2">
      <c r="A656" s="97" t="s">
        <v>2429</v>
      </c>
      <c r="B656" s="97" t="s">
        <v>1018</v>
      </c>
      <c r="C656" s="98" t="s">
        <v>1586</v>
      </c>
      <c r="D656" s="99" t="s">
        <v>5</v>
      </c>
      <c r="E656" s="99">
        <v>10</v>
      </c>
      <c r="F656" s="99"/>
      <c r="G656" s="105">
        <v>10</v>
      </c>
      <c r="H656" s="101">
        <f t="shared" si="36"/>
        <v>8.3333333333333332E-3</v>
      </c>
      <c r="I656" s="123">
        <v>144.99</v>
      </c>
      <c r="J656" s="103"/>
      <c r="K656" s="101"/>
      <c r="L656" s="102">
        <f t="shared" si="35"/>
        <v>12.08</v>
      </c>
      <c r="M656" s="102">
        <f t="shared" si="37"/>
        <v>362.4</v>
      </c>
      <c r="N656" s="104"/>
      <c r="O656" s="103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7"/>
      <c r="EL656" s="77"/>
      <c r="EM656" s="77"/>
      <c r="EN656" s="77"/>
      <c r="EO656" s="77"/>
      <c r="EP656" s="77"/>
      <c r="EQ656" s="77"/>
      <c r="ER656" s="77"/>
      <c r="ES656" s="77"/>
      <c r="ET656" s="77"/>
      <c r="EU656" s="77"/>
      <c r="EV656" s="77"/>
      <c r="EW656" s="77"/>
      <c r="EX656" s="77"/>
      <c r="EY656" s="77"/>
      <c r="EZ656" s="77"/>
      <c r="FA656" s="77"/>
      <c r="FB656" s="77"/>
      <c r="FC656" s="77"/>
      <c r="FD656" s="77"/>
      <c r="FE656" s="77"/>
      <c r="FF656" s="77"/>
      <c r="FG656" s="77"/>
      <c r="FH656" s="77"/>
      <c r="FI656" s="77"/>
      <c r="FJ656" s="77"/>
      <c r="FK656" s="77"/>
    </row>
    <row r="657" spans="1:167" s="78" customFormat="1" x14ac:dyDescent="0.2">
      <c r="A657" s="97" t="s">
        <v>2430</v>
      </c>
      <c r="B657" s="97" t="s">
        <v>1019</v>
      </c>
      <c r="C657" s="98" t="s">
        <v>1587</v>
      </c>
      <c r="D657" s="99" t="s">
        <v>5</v>
      </c>
      <c r="E657" s="99">
        <v>35</v>
      </c>
      <c r="F657" s="99"/>
      <c r="G657" s="105">
        <v>10</v>
      </c>
      <c r="H657" s="101">
        <f t="shared" si="36"/>
        <v>8.3333333333333332E-3</v>
      </c>
      <c r="I657" s="123">
        <v>208.55</v>
      </c>
      <c r="J657" s="103"/>
      <c r="K657" s="101"/>
      <c r="L657" s="102">
        <f t="shared" si="35"/>
        <v>60.83</v>
      </c>
      <c r="M657" s="102">
        <f t="shared" si="37"/>
        <v>1824.9</v>
      </c>
      <c r="N657" s="104"/>
      <c r="O657" s="103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7"/>
      <c r="EK657" s="77"/>
      <c r="EL657" s="77"/>
      <c r="EM657" s="77"/>
      <c r="EN657" s="77"/>
      <c r="EO657" s="77"/>
      <c r="EP657" s="77"/>
      <c r="EQ657" s="77"/>
      <c r="ER657" s="77"/>
      <c r="ES657" s="77"/>
      <c r="ET657" s="77"/>
      <c r="EU657" s="77"/>
      <c r="EV657" s="77"/>
      <c r="EW657" s="77"/>
      <c r="EX657" s="77"/>
      <c r="EY657" s="77"/>
      <c r="EZ657" s="77"/>
      <c r="FA657" s="77"/>
      <c r="FB657" s="77"/>
      <c r="FC657" s="77"/>
      <c r="FD657" s="77"/>
      <c r="FE657" s="77"/>
      <c r="FF657" s="77"/>
      <c r="FG657" s="77"/>
      <c r="FH657" s="77"/>
      <c r="FI657" s="77"/>
      <c r="FJ657" s="77"/>
      <c r="FK657" s="77"/>
    </row>
    <row r="658" spans="1:167" s="78" customFormat="1" x14ac:dyDescent="0.2">
      <c r="A658" s="97" t="s">
        <v>2431</v>
      </c>
      <c r="B658" s="97" t="s">
        <v>1020</v>
      </c>
      <c r="C658" s="98" t="s">
        <v>1588</v>
      </c>
      <c r="D658" s="99" t="s">
        <v>5</v>
      </c>
      <c r="E658" s="99">
        <v>1</v>
      </c>
      <c r="F658" s="99"/>
      <c r="G658" s="105">
        <v>10</v>
      </c>
      <c r="H658" s="101">
        <f t="shared" si="36"/>
        <v>8.3333333333333332E-3</v>
      </c>
      <c r="I658" s="123">
        <v>4251.05</v>
      </c>
      <c r="J658" s="103"/>
      <c r="K658" s="101"/>
      <c r="L658" s="102">
        <f t="shared" si="35"/>
        <v>35.43</v>
      </c>
      <c r="M658" s="102">
        <f t="shared" si="37"/>
        <v>1062.9000000000001</v>
      </c>
      <c r="N658" s="104"/>
      <c r="O658" s="103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7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7"/>
      <c r="EK658" s="77"/>
      <c r="EL658" s="77"/>
      <c r="EM658" s="77"/>
      <c r="EN658" s="77"/>
      <c r="EO658" s="77"/>
      <c r="EP658" s="77"/>
      <c r="EQ658" s="77"/>
      <c r="ER658" s="77"/>
      <c r="ES658" s="77"/>
      <c r="ET658" s="77"/>
      <c r="EU658" s="77"/>
      <c r="EV658" s="77"/>
      <c r="EW658" s="77"/>
      <c r="EX658" s="77"/>
      <c r="EY658" s="77"/>
      <c r="EZ658" s="77"/>
      <c r="FA658" s="77"/>
      <c r="FB658" s="77"/>
      <c r="FC658" s="77"/>
      <c r="FD658" s="77"/>
      <c r="FE658" s="77"/>
      <c r="FF658" s="77"/>
      <c r="FG658" s="77"/>
      <c r="FH658" s="77"/>
      <c r="FI658" s="77"/>
      <c r="FJ658" s="77"/>
      <c r="FK658" s="77"/>
    </row>
    <row r="659" spans="1:167" s="78" customFormat="1" x14ac:dyDescent="0.2">
      <c r="A659" s="97" t="s">
        <v>2432</v>
      </c>
      <c r="B659" s="97" t="s">
        <v>1021</v>
      </c>
      <c r="C659" s="98" t="s">
        <v>1589</v>
      </c>
      <c r="D659" s="99" t="s">
        <v>65</v>
      </c>
      <c r="E659" s="99">
        <v>3</v>
      </c>
      <c r="F659" s="99"/>
      <c r="G659" s="105">
        <v>5</v>
      </c>
      <c r="H659" s="101">
        <f t="shared" si="36"/>
        <v>1.6666666666666666E-2</v>
      </c>
      <c r="I659" s="123">
        <v>53.57</v>
      </c>
      <c r="J659" s="103"/>
      <c r="K659" s="101"/>
      <c r="L659" s="102">
        <f t="shared" si="35"/>
        <v>2.68</v>
      </c>
      <c r="M659" s="102">
        <f t="shared" si="37"/>
        <v>80.400000000000006</v>
      </c>
      <c r="N659" s="104"/>
      <c r="O659" s="103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7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7"/>
      <c r="EL659" s="77"/>
      <c r="EM659" s="77"/>
      <c r="EN659" s="77"/>
      <c r="EO659" s="77"/>
      <c r="EP659" s="77"/>
      <c r="EQ659" s="77"/>
      <c r="ER659" s="77"/>
      <c r="ES659" s="77"/>
      <c r="ET659" s="77"/>
      <c r="EU659" s="77"/>
      <c r="EV659" s="77"/>
      <c r="EW659" s="77"/>
      <c r="EX659" s="77"/>
      <c r="EY659" s="77"/>
      <c r="EZ659" s="77"/>
      <c r="FA659" s="77"/>
      <c r="FB659" s="77"/>
      <c r="FC659" s="77"/>
      <c r="FD659" s="77"/>
      <c r="FE659" s="77"/>
      <c r="FF659" s="77"/>
      <c r="FG659" s="77"/>
      <c r="FH659" s="77"/>
      <c r="FI659" s="77"/>
      <c r="FJ659" s="77"/>
      <c r="FK659" s="77"/>
    </row>
    <row r="660" spans="1:167" s="78" customFormat="1" x14ac:dyDescent="0.2">
      <c r="A660" s="97" t="s">
        <v>2433</v>
      </c>
      <c r="B660" s="97" t="s">
        <v>1022</v>
      </c>
      <c r="C660" s="98" t="s">
        <v>1590</v>
      </c>
      <c r="D660" s="99" t="s">
        <v>5</v>
      </c>
      <c r="E660" s="99">
        <v>4</v>
      </c>
      <c r="F660" s="99"/>
      <c r="G660" s="105">
        <v>10</v>
      </c>
      <c r="H660" s="101">
        <f t="shared" si="36"/>
        <v>8.3333333333333332E-3</v>
      </c>
      <c r="I660" s="123">
        <v>3121.15</v>
      </c>
      <c r="J660" s="103"/>
      <c r="K660" s="101"/>
      <c r="L660" s="102">
        <f t="shared" si="35"/>
        <v>104.04</v>
      </c>
      <c r="M660" s="102">
        <f t="shared" si="37"/>
        <v>3121.2</v>
      </c>
      <c r="N660" s="104"/>
      <c r="O660" s="103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7"/>
      <c r="EL660" s="77"/>
      <c r="EM660" s="77"/>
      <c r="EN660" s="77"/>
      <c r="EO660" s="77"/>
      <c r="EP660" s="77"/>
      <c r="EQ660" s="77"/>
      <c r="ER660" s="77"/>
      <c r="ES660" s="77"/>
      <c r="ET660" s="77"/>
      <c r="EU660" s="77"/>
      <c r="EV660" s="77"/>
      <c r="EW660" s="77"/>
      <c r="EX660" s="77"/>
      <c r="EY660" s="77"/>
      <c r="EZ660" s="77"/>
      <c r="FA660" s="77"/>
      <c r="FB660" s="77"/>
      <c r="FC660" s="77"/>
      <c r="FD660" s="77"/>
      <c r="FE660" s="77"/>
      <c r="FF660" s="77"/>
      <c r="FG660" s="77"/>
      <c r="FH660" s="77"/>
      <c r="FI660" s="77"/>
      <c r="FJ660" s="77"/>
      <c r="FK660" s="77"/>
    </row>
    <row r="661" spans="1:167" s="78" customFormat="1" x14ac:dyDescent="0.2">
      <c r="A661" s="97" t="s">
        <v>2434</v>
      </c>
      <c r="B661" s="97" t="s">
        <v>1023</v>
      </c>
      <c r="C661" s="98" t="s">
        <v>1591</v>
      </c>
      <c r="D661" s="99" t="s">
        <v>5</v>
      </c>
      <c r="E661" s="99">
        <v>3</v>
      </c>
      <c r="F661" s="99"/>
      <c r="G661" s="105">
        <v>10</v>
      </c>
      <c r="H661" s="101">
        <f t="shared" si="36"/>
        <v>8.3333333333333332E-3</v>
      </c>
      <c r="I661" s="123">
        <v>1055.3</v>
      </c>
      <c r="J661" s="103"/>
      <c r="K661" s="101"/>
      <c r="L661" s="102">
        <f t="shared" si="35"/>
        <v>26.38</v>
      </c>
      <c r="M661" s="102">
        <f t="shared" si="37"/>
        <v>791.4</v>
      </c>
      <c r="N661" s="104"/>
      <c r="O661" s="103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7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7"/>
      <c r="EL661" s="77"/>
      <c r="EM661" s="77"/>
      <c r="EN661" s="77"/>
      <c r="EO661" s="77"/>
      <c r="EP661" s="77"/>
      <c r="EQ661" s="77"/>
      <c r="ER661" s="77"/>
      <c r="ES661" s="77"/>
      <c r="ET661" s="77"/>
      <c r="EU661" s="77"/>
      <c r="EV661" s="77"/>
      <c r="EW661" s="77"/>
      <c r="EX661" s="77"/>
      <c r="EY661" s="77"/>
      <c r="EZ661" s="77"/>
      <c r="FA661" s="77"/>
      <c r="FB661" s="77"/>
      <c r="FC661" s="77"/>
      <c r="FD661" s="77"/>
      <c r="FE661" s="77"/>
      <c r="FF661" s="77"/>
      <c r="FG661" s="77"/>
      <c r="FH661" s="77"/>
      <c r="FI661" s="77"/>
      <c r="FJ661" s="77"/>
      <c r="FK661" s="77"/>
    </row>
    <row r="662" spans="1:167" s="78" customFormat="1" x14ac:dyDescent="0.2">
      <c r="A662" s="97" t="s">
        <v>2435</v>
      </c>
      <c r="B662" s="97" t="s">
        <v>1024</v>
      </c>
      <c r="C662" s="98" t="s">
        <v>1592</v>
      </c>
      <c r="D662" s="99" t="s">
        <v>5</v>
      </c>
      <c r="E662" s="99">
        <v>6</v>
      </c>
      <c r="F662" s="99"/>
      <c r="G662" s="105">
        <v>10</v>
      </c>
      <c r="H662" s="101">
        <f t="shared" si="36"/>
        <v>8.3333333333333332E-3</v>
      </c>
      <c r="I662" s="123">
        <v>1068.56</v>
      </c>
      <c r="J662" s="103"/>
      <c r="K662" s="101"/>
      <c r="L662" s="102">
        <f t="shared" si="35"/>
        <v>53.43</v>
      </c>
      <c r="M662" s="102">
        <f t="shared" si="37"/>
        <v>1602.9</v>
      </c>
      <c r="N662" s="104"/>
      <c r="O662" s="103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7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7"/>
      <c r="EL662" s="77"/>
      <c r="EM662" s="77"/>
      <c r="EN662" s="77"/>
      <c r="EO662" s="77"/>
      <c r="EP662" s="77"/>
      <c r="EQ662" s="77"/>
      <c r="ER662" s="77"/>
      <c r="ES662" s="77"/>
      <c r="ET662" s="77"/>
      <c r="EU662" s="77"/>
      <c r="EV662" s="77"/>
      <c r="EW662" s="77"/>
      <c r="EX662" s="77"/>
      <c r="EY662" s="77"/>
      <c r="EZ662" s="77"/>
      <c r="FA662" s="77"/>
      <c r="FB662" s="77"/>
      <c r="FC662" s="77"/>
      <c r="FD662" s="77"/>
      <c r="FE662" s="77"/>
      <c r="FF662" s="77"/>
      <c r="FG662" s="77"/>
      <c r="FH662" s="77"/>
      <c r="FI662" s="77"/>
      <c r="FJ662" s="77"/>
      <c r="FK662" s="77"/>
    </row>
    <row r="663" spans="1:167" s="78" customFormat="1" x14ac:dyDescent="0.2">
      <c r="A663" s="97" t="s">
        <v>2436</v>
      </c>
      <c r="B663" s="97" t="s">
        <v>1025</v>
      </c>
      <c r="C663" s="98" t="s">
        <v>1593</v>
      </c>
      <c r="D663" s="99" t="s">
        <v>5</v>
      </c>
      <c r="E663" s="99">
        <v>3</v>
      </c>
      <c r="F663" s="99"/>
      <c r="G663" s="105">
        <v>10</v>
      </c>
      <c r="H663" s="101">
        <f t="shared" si="36"/>
        <v>8.3333333333333332E-3</v>
      </c>
      <c r="I663" s="123">
        <v>673.83</v>
      </c>
      <c r="J663" s="103"/>
      <c r="K663" s="101"/>
      <c r="L663" s="102">
        <f t="shared" si="35"/>
        <v>16.850000000000001</v>
      </c>
      <c r="M663" s="102">
        <f t="shared" si="37"/>
        <v>505.5</v>
      </c>
      <c r="N663" s="104"/>
      <c r="O663" s="103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7"/>
      <c r="EL663" s="77"/>
      <c r="EM663" s="77"/>
      <c r="EN663" s="77"/>
      <c r="EO663" s="77"/>
      <c r="EP663" s="77"/>
      <c r="EQ663" s="77"/>
      <c r="ER663" s="77"/>
      <c r="ES663" s="77"/>
      <c r="ET663" s="77"/>
      <c r="EU663" s="77"/>
      <c r="EV663" s="77"/>
      <c r="EW663" s="77"/>
      <c r="EX663" s="77"/>
      <c r="EY663" s="77"/>
      <c r="EZ663" s="77"/>
      <c r="FA663" s="77"/>
      <c r="FB663" s="77"/>
      <c r="FC663" s="77"/>
      <c r="FD663" s="77"/>
      <c r="FE663" s="77"/>
      <c r="FF663" s="77"/>
      <c r="FG663" s="77"/>
      <c r="FH663" s="77"/>
      <c r="FI663" s="77"/>
      <c r="FJ663" s="77"/>
      <c r="FK663" s="77"/>
    </row>
    <row r="664" spans="1:167" s="78" customFormat="1" x14ac:dyDescent="0.2">
      <c r="A664" s="97" t="s">
        <v>2437</v>
      </c>
      <c r="B664" s="97" t="s">
        <v>1026</v>
      </c>
      <c r="C664" s="98" t="s">
        <v>1594</v>
      </c>
      <c r="D664" s="99" t="s">
        <v>5</v>
      </c>
      <c r="E664" s="99">
        <v>1</v>
      </c>
      <c r="F664" s="99"/>
      <c r="G664" s="105">
        <v>5</v>
      </c>
      <c r="H664" s="101">
        <f t="shared" si="36"/>
        <v>1.6666666666666666E-2</v>
      </c>
      <c r="I664" s="123">
        <v>5658.55</v>
      </c>
      <c r="J664" s="103"/>
      <c r="K664" s="101"/>
      <c r="L664" s="102">
        <f t="shared" si="35"/>
        <v>94.31</v>
      </c>
      <c r="M664" s="102">
        <f t="shared" si="37"/>
        <v>2829.3</v>
      </c>
      <c r="N664" s="104"/>
      <c r="O664" s="103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7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7"/>
      <c r="EL664" s="77"/>
      <c r="EM664" s="77"/>
      <c r="EN664" s="77"/>
      <c r="EO664" s="77"/>
      <c r="EP664" s="77"/>
      <c r="EQ664" s="77"/>
      <c r="ER664" s="77"/>
      <c r="ES664" s="77"/>
      <c r="ET664" s="77"/>
      <c r="EU664" s="77"/>
      <c r="EV664" s="77"/>
      <c r="EW664" s="77"/>
      <c r="EX664" s="77"/>
      <c r="EY664" s="77"/>
      <c r="EZ664" s="77"/>
      <c r="FA664" s="77"/>
      <c r="FB664" s="77"/>
      <c r="FC664" s="77"/>
      <c r="FD664" s="77"/>
      <c r="FE664" s="77"/>
      <c r="FF664" s="77"/>
      <c r="FG664" s="77"/>
      <c r="FH664" s="77"/>
      <c r="FI664" s="77"/>
      <c r="FJ664" s="77"/>
      <c r="FK664" s="77"/>
    </row>
    <row r="665" spans="1:167" s="78" customFormat="1" x14ac:dyDescent="0.2">
      <c r="A665" s="97" t="s">
        <v>2438</v>
      </c>
      <c r="B665" s="97" t="s">
        <v>1027</v>
      </c>
      <c r="C665" s="98" t="s">
        <v>1595</v>
      </c>
      <c r="D665" s="99" t="s">
        <v>5</v>
      </c>
      <c r="E665" s="99">
        <v>3</v>
      </c>
      <c r="F665" s="99"/>
      <c r="G665" s="105">
        <v>10</v>
      </c>
      <c r="H665" s="101">
        <f t="shared" si="36"/>
        <v>8.3333333333333332E-3</v>
      </c>
      <c r="I665" s="123">
        <v>869.04</v>
      </c>
      <c r="J665" s="103"/>
      <c r="K665" s="101"/>
      <c r="L665" s="102">
        <f t="shared" si="35"/>
        <v>21.73</v>
      </c>
      <c r="M665" s="102">
        <f t="shared" si="37"/>
        <v>651.9</v>
      </c>
      <c r="N665" s="104"/>
      <c r="O665" s="103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7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7"/>
      <c r="EL665" s="77"/>
      <c r="EM665" s="77"/>
      <c r="EN665" s="77"/>
      <c r="EO665" s="77"/>
      <c r="EP665" s="77"/>
      <c r="EQ665" s="77"/>
      <c r="ER665" s="77"/>
      <c r="ES665" s="77"/>
      <c r="ET665" s="77"/>
      <c r="EU665" s="77"/>
      <c r="EV665" s="77"/>
      <c r="EW665" s="77"/>
      <c r="EX665" s="77"/>
      <c r="EY665" s="77"/>
      <c r="EZ665" s="77"/>
      <c r="FA665" s="77"/>
      <c r="FB665" s="77"/>
      <c r="FC665" s="77"/>
      <c r="FD665" s="77"/>
      <c r="FE665" s="77"/>
      <c r="FF665" s="77"/>
      <c r="FG665" s="77"/>
      <c r="FH665" s="77"/>
      <c r="FI665" s="77"/>
      <c r="FJ665" s="77"/>
      <c r="FK665" s="77"/>
    </row>
    <row r="666" spans="1:167" s="78" customFormat="1" x14ac:dyDescent="0.2">
      <c r="A666" s="97" t="s">
        <v>2439</v>
      </c>
      <c r="B666" s="97" t="s">
        <v>1028</v>
      </c>
      <c r="C666" s="98" t="s">
        <v>1596</v>
      </c>
      <c r="D666" s="99" t="s">
        <v>5</v>
      </c>
      <c r="E666" s="99">
        <v>7</v>
      </c>
      <c r="F666" s="99"/>
      <c r="G666" s="105">
        <v>5</v>
      </c>
      <c r="H666" s="101">
        <f t="shared" si="36"/>
        <v>1.6666666666666666E-2</v>
      </c>
      <c r="I666" s="123">
        <v>231.65</v>
      </c>
      <c r="J666" s="103"/>
      <c r="K666" s="101"/>
      <c r="L666" s="102">
        <f t="shared" si="35"/>
        <v>27.03</v>
      </c>
      <c r="M666" s="102">
        <f t="shared" si="37"/>
        <v>810.9</v>
      </c>
      <c r="N666" s="104"/>
      <c r="O666" s="103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7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7"/>
      <c r="EL666" s="77"/>
      <c r="EM666" s="77"/>
      <c r="EN666" s="77"/>
      <c r="EO666" s="77"/>
      <c r="EP666" s="77"/>
      <c r="EQ666" s="77"/>
      <c r="ER666" s="77"/>
      <c r="ES666" s="77"/>
      <c r="ET666" s="77"/>
      <c r="EU666" s="77"/>
      <c r="EV666" s="77"/>
      <c r="EW666" s="77"/>
      <c r="EX666" s="77"/>
      <c r="EY666" s="77"/>
      <c r="EZ666" s="77"/>
      <c r="FA666" s="77"/>
      <c r="FB666" s="77"/>
      <c r="FC666" s="77"/>
      <c r="FD666" s="77"/>
      <c r="FE666" s="77"/>
      <c r="FF666" s="77"/>
      <c r="FG666" s="77"/>
      <c r="FH666" s="77"/>
      <c r="FI666" s="77"/>
      <c r="FJ666" s="77"/>
      <c r="FK666" s="77"/>
    </row>
    <row r="667" spans="1:167" s="78" customFormat="1" x14ac:dyDescent="0.2">
      <c r="A667" s="97" t="s">
        <v>2440</v>
      </c>
      <c r="B667" s="97" t="s">
        <v>1029</v>
      </c>
      <c r="C667" s="98" t="s">
        <v>1597</v>
      </c>
      <c r="D667" s="99" t="s">
        <v>5</v>
      </c>
      <c r="E667" s="99">
        <v>1</v>
      </c>
      <c r="F667" s="99"/>
      <c r="G667" s="105">
        <v>10</v>
      </c>
      <c r="H667" s="101">
        <f t="shared" si="36"/>
        <v>8.3333333333333332E-3</v>
      </c>
      <c r="I667" s="123">
        <v>1176</v>
      </c>
      <c r="J667" s="103"/>
      <c r="K667" s="101"/>
      <c r="L667" s="102">
        <f t="shared" si="35"/>
        <v>9.8000000000000007</v>
      </c>
      <c r="M667" s="102">
        <f t="shared" si="37"/>
        <v>294</v>
      </c>
      <c r="N667" s="104"/>
      <c r="O667" s="103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7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7"/>
      <c r="EL667" s="77"/>
      <c r="EM667" s="77"/>
      <c r="EN667" s="77"/>
      <c r="EO667" s="77"/>
      <c r="EP667" s="77"/>
      <c r="EQ667" s="77"/>
      <c r="ER667" s="77"/>
      <c r="ES667" s="77"/>
      <c r="ET667" s="77"/>
      <c r="EU667" s="77"/>
      <c r="EV667" s="77"/>
      <c r="EW667" s="77"/>
      <c r="EX667" s="77"/>
      <c r="EY667" s="77"/>
      <c r="EZ667" s="77"/>
      <c r="FA667" s="77"/>
      <c r="FB667" s="77"/>
      <c r="FC667" s="77"/>
      <c r="FD667" s="77"/>
      <c r="FE667" s="77"/>
      <c r="FF667" s="77"/>
      <c r="FG667" s="77"/>
      <c r="FH667" s="77"/>
      <c r="FI667" s="77"/>
      <c r="FJ667" s="77"/>
      <c r="FK667" s="77"/>
    </row>
    <row r="668" spans="1:167" s="78" customFormat="1" x14ac:dyDescent="0.2">
      <c r="A668" s="97" t="s">
        <v>2441</v>
      </c>
      <c r="B668" s="97" t="s">
        <v>1030</v>
      </c>
      <c r="C668" s="98" t="s">
        <v>1657</v>
      </c>
      <c r="D668" s="99" t="s">
        <v>5</v>
      </c>
      <c r="E668" s="99">
        <v>10</v>
      </c>
      <c r="F668" s="99"/>
      <c r="G668" s="105">
        <v>5</v>
      </c>
      <c r="H668" s="101">
        <f t="shared" si="36"/>
        <v>1.6666666666666666E-2</v>
      </c>
      <c r="I668" s="123">
        <v>99.43</v>
      </c>
      <c r="J668" s="103"/>
      <c r="K668" s="101"/>
      <c r="L668" s="102">
        <f t="shared" si="35"/>
        <v>16.57</v>
      </c>
      <c r="M668" s="102">
        <f t="shared" si="37"/>
        <v>497.1</v>
      </c>
      <c r="N668" s="104"/>
      <c r="O668" s="103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7"/>
      <c r="EL668" s="77"/>
      <c r="EM668" s="77"/>
      <c r="EN668" s="77"/>
      <c r="EO668" s="77"/>
      <c r="EP668" s="77"/>
      <c r="EQ668" s="77"/>
      <c r="ER668" s="77"/>
      <c r="ES668" s="77"/>
      <c r="ET668" s="77"/>
      <c r="EU668" s="77"/>
      <c r="EV668" s="77"/>
      <c r="EW668" s="77"/>
      <c r="EX668" s="77"/>
      <c r="EY668" s="77"/>
      <c r="EZ668" s="77"/>
      <c r="FA668" s="77"/>
      <c r="FB668" s="77"/>
      <c r="FC668" s="77"/>
      <c r="FD668" s="77"/>
      <c r="FE668" s="77"/>
      <c r="FF668" s="77"/>
      <c r="FG668" s="77"/>
      <c r="FH668" s="77"/>
      <c r="FI668" s="77"/>
      <c r="FJ668" s="77"/>
      <c r="FK668" s="77"/>
    </row>
    <row r="669" spans="1:167" s="78" customFormat="1" x14ac:dyDescent="0.2">
      <c r="A669" s="97" t="s">
        <v>2442</v>
      </c>
      <c r="B669" s="97" t="s">
        <v>1031</v>
      </c>
      <c r="C669" s="98" t="s">
        <v>1598</v>
      </c>
      <c r="D669" s="99" t="s">
        <v>5</v>
      </c>
      <c r="E669" s="99">
        <v>1</v>
      </c>
      <c r="F669" s="99"/>
      <c r="G669" s="105">
        <v>5</v>
      </c>
      <c r="H669" s="101">
        <f t="shared" si="36"/>
        <v>1.6666666666666666E-2</v>
      </c>
      <c r="I669" s="123">
        <v>253.52</v>
      </c>
      <c r="J669" s="103"/>
      <c r="K669" s="101"/>
      <c r="L669" s="102">
        <f t="shared" si="35"/>
        <v>4.2300000000000004</v>
      </c>
      <c r="M669" s="102">
        <f t="shared" si="37"/>
        <v>126.9</v>
      </c>
      <c r="N669" s="104"/>
      <c r="O669" s="103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7"/>
      <c r="EL669" s="77"/>
      <c r="EM669" s="77"/>
      <c r="EN669" s="77"/>
      <c r="EO669" s="77"/>
      <c r="EP669" s="77"/>
      <c r="EQ669" s="77"/>
      <c r="ER669" s="77"/>
      <c r="ES669" s="77"/>
      <c r="ET669" s="77"/>
      <c r="EU669" s="77"/>
      <c r="EV669" s="77"/>
      <c r="EW669" s="77"/>
      <c r="EX669" s="77"/>
      <c r="EY669" s="77"/>
      <c r="EZ669" s="77"/>
      <c r="FA669" s="77"/>
      <c r="FB669" s="77"/>
      <c r="FC669" s="77"/>
      <c r="FD669" s="77"/>
      <c r="FE669" s="77"/>
      <c r="FF669" s="77"/>
      <c r="FG669" s="77"/>
      <c r="FH669" s="77"/>
      <c r="FI669" s="77"/>
      <c r="FJ669" s="77"/>
      <c r="FK669" s="77"/>
    </row>
    <row r="670" spans="1:167" s="78" customFormat="1" x14ac:dyDescent="0.2">
      <c r="A670" s="97" t="s">
        <v>2443</v>
      </c>
      <c r="B670" s="97" t="s">
        <v>1032</v>
      </c>
      <c r="C670" s="98" t="s">
        <v>1599</v>
      </c>
      <c r="D670" s="99" t="s">
        <v>5</v>
      </c>
      <c r="E670" s="99">
        <v>1</v>
      </c>
      <c r="F670" s="99"/>
      <c r="G670" s="105">
        <v>5</v>
      </c>
      <c r="H670" s="101">
        <f t="shared" si="36"/>
        <v>1.6666666666666666E-2</v>
      </c>
      <c r="I670" s="123">
        <v>39.9</v>
      </c>
      <c r="J670" s="103"/>
      <c r="K670" s="101"/>
      <c r="L670" s="102">
        <f t="shared" si="35"/>
        <v>0.67</v>
      </c>
      <c r="M670" s="102">
        <f t="shared" si="37"/>
        <v>20.100000000000001</v>
      </c>
      <c r="N670" s="104"/>
      <c r="O670" s="103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7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7"/>
      <c r="EK670" s="77"/>
      <c r="EL670" s="77"/>
      <c r="EM670" s="77"/>
      <c r="EN670" s="77"/>
      <c r="EO670" s="77"/>
      <c r="EP670" s="77"/>
      <c r="EQ670" s="77"/>
      <c r="ER670" s="77"/>
      <c r="ES670" s="77"/>
      <c r="ET670" s="77"/>
      <c r="EU670" s="77"/>
      <c r="EV670" s="77"/>
      <c r="EW670" s="77"/>
      <c r="EX670" s="77"/>
      <c r="EY670" s="77"/>
      <c r="EZ670" s="77"/>
      <c r="FA670" s="77"/>
      <c r="FB670" s="77"/>
      <c r="FC670" s="77"/>
      <c r="FD670" s="77"/>
      <c r="FE670" s="77"/>
      <c r="FF670" s="77"/>
      <c r="FG670" s="77"/>
      <c r="FH670" s="77"/>
      <c r="FI670" s="77"/>
      <c r="FJ670" s="77"/>
      <c r="FK670" s="77"/>
    </row>
    <row r="671" spans="1:167" s="78" customFormat="1" x14ac:dyDescent="0.2">
      <c r="A671" s="97" t="s">
        <v>2444</v>
      </c>
      <c r="B671" s="97" t="s">
        <v>1033</v>
      </c>
      <c r="C671" s="98" t="s">
        <v>1600</v>
      </c>
      <c r="D671" s="99" t="s">
        <v>5</v>
      </c>
      <c r="E671" s="99">
        <v>1</v>
      </c>
      <c r="F671" s="99"/>
      <c r="G671" s="105">
        <v>5</v>
      </c>
      <c r="H671" s="101">
        <f t="shared" si="36"/>
        <v>1.6666666666666666E-2</v>
      </c>
      <c r="I671" s="123">
        <v>1743.17</v>
      </c>
      <c r="J671" s="103"/>
      <c r="K671" s="101"/>
      <c r="L671" s="102">
        <f t="shared" si="35"/>
        <v>29.05</v>
      </c>
      <c r="M671" s="102">
        <f t="shared" si="37"/>
        <v>871.5</v>
      </c>
      <c r="N671" s="104"/>
      <c r="O671" s="103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7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7"/>
      <c r="EK671" s="77"/>
      <c r="EL671" s="77"/>
      <c r="EM671" s="77"/>
      <c r="EN671" s="77"/>
      <c r="EO671" s="77"/>
      <c r="EP671" s="77"/>
      <c r="EQ671" s="77"/>
      <c r="ER671" s="77"/>
      <c r="ES671" s="77"/>
      <c r="ET671" s="77"/>
      <c r="EU671" s="77"/>
      <c r="EV671" s="77"/>
      <c r="EW671" s="77"/>
      <c r="EX671" s="77"/>
      <c r="EY671" s="77"/>
      <c r="EZ671" s="77"/>
      <c r="FA671" s="77"/>
      <c r="FB671" s="77"/>
      <c r="FC671" s="77"/>
      <c r="FD671" s="77"/>
      <c r="FE671" s="77"/>
      <c r="FF671" s="77"/>
      <c r="FG671" s="77"/>
      <c r="FH671" s="77"/>
      <c r="FI671" s="77"/>
      <c r="FJ671" s="77"/>
      <c r="FK671" s="77"/>
    </row>
    <row r="672" spans="1:167" s="78" customFormat="1" x14ac:dyDescent="0.2">
      <c r="A672" s="97" t="s">
        <v>2445</v>
      </c>
      <c r="B672" s="97" t="s">
        <v>1034</v>
      </c>
      <c r="C672" s="98" t="s">
        <v>1601</v>
      </c>
      <c r="D672" s="99" t="s">
        <v>5</v>
      </c>
      <c r="E672" s="99">
        <v>4</v>
      </c>
      <c r="F672" s="99"/>
      <c r="G672" s="105">
        <v>5</v>
      </c>
      <c r="H672" s="101">
        <f t="shared" si="36"/>
        <v>1.6666666666666666E-2</v>
      </c>
      <c r="I672" s="123">
        <v>1016.11</v>
      </c>
      <c r="J672" s="103"/>
      <c r="K672" s="101"/>
      <c r="L672" s="102">
        <f t="shared" si="35"/>
        <v>67.739999999999995</v>
      </c>
      <c r="M672" s="102">
        <f t="shared" si="37"/>
        <v>2032.2</v>
      </c>
      <c r="N672" s="104"/>
      <c r="O672" s="103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7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7"/>
      <c r="EL672" s="77"/>
      <c r="EM672" s="77"/>
      <c r="EN672" s="77"/>
      <c r="EO672" s="77"/>
      <c r="EP672" s="77"/>
      <c r="EQ672" s="77"/>
      <c r="ER672" s="77"/>
      <c r="ES672" s="77"/>
      <c r="ET672" s="77"/>
      <c r="EU672" s="77"/>
      <c r="EV672" s="77"/>
      <c r="EW672" s="77"/>
      <c r="EX672" s="77"/>
      <c r="EY672" s="77"/>
      <c r="EZ672" s="77"/>
      <c r="FA672" s="77"/>
      <c r="FB672" s="77"/>
      <c r="FC672" s="77"/>
      <c r="FD672" s="77"/>
      <c r="FE672" s="77"/>
      <c r="FF672" s="77"/>
      <c r="FG672" s="77"/>
      <c r="FH672" s="77"/>
      <c r="FI672" s="77"/>
      <c r="FJ672" s="77"/>
      <c r="FK672" s="77"/>
    </row>
    <row r="673" spans="1:167" s="78" customFormat="1" x14ac:dyDescent="0.2">
      <c r="A673" s="97" t="s">
        <v>2446</v>
      </c>
      <c r="B673" s="97" t="s">
        <v>1035</v>
      </c>
      <c r="C673" s="98" t="s">
        <v>1602</v>
      </c>
      <c r="D673" s="99" t="s">
        <v>5</v>
      </c>
      <c r="E673" s="99">
        <v>1</v>
      </c>
      <c r="F673" s="99"/>
      <c r="G673" s="105">
        <v>5</v>
      </c>
      <c r="H673" s="101">
        <f t="shared" si="36"/>
        <v>1.6666666666666666E-2</v>
      </c>
      <c r="I673" s="123">
        <v>1490</v>
      </c>
      <c r="J673" s="103"/>
      <c r="K673" s="101"/>
      <c r="L673" s="102">
        <f t="shared" si="35"/>
        <v>24.83</v>
      </c>
      <c r="M673" s="102">
        <f t="shared" si="37"/>
        <v>744.9</v>
      </c>
      <c r="N673" s="104"/>
      <c r="O673" s="103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7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7"/>
      <c r="EK673" s="77"/>
      <c r="EL673" s="77"/>
      <c r="EM673" s="77"/>
      <c r="EN673" s="77"/>
      <c r="EO673" s="77"/>
      <c r="EP673" s="77"/>
      <c r="EQ673" s="77"/>
      <c r="ER673" s="77"/>
      <c r="ES673" s="77"/>
      <c r="ET673" s="77"/>
      <c r="EU673" s="77"/>
      <c r="EV673" s="77"/>
      <c r="EW673" s="77"/>
      <c r="EX673" s="77"/>
      <c r="EY673" s="77"/>
      <c r="EZ673" s="77"/>
      <c r="FA673" s="77"/>
      <c r="FB673" s="77"/>
      <c r="FC673" s="77"/>
      <c r="FD673" s="77"/>
      <c r="FE673" s="77"/>
      <c r="FF673" s="77"/>
      <c r="FG673" s="77"/>
      <c r="FH673" s="77"/>
      <c r="FI673" s="77"/>
      <c r="FJ673" s="77"/>
      <c r="FK673" s="77"/>
    </row>
    <row r="674" spans="1:167" s="78" customFormat="1" x14ac:dyDescent="0.2">
      <c r="A674" s="97" t="s">
        <v>2447</v>
      </c>
      <c r="B674" s="97" t="s">
        <v>1036</v>
      </c>
      <c r="C674" s="98" t="s">
        <v>1603</v>
      </c>
      <c r="D674" s="99" t="s">
        <v>5</v>
      </c>
      <c r="E674" s="99">
        <v>2</v>
      </c>
      <c r="F674" s="99"/>
      <c r="G674" s="105">
        <v>5</v>
      </c>
      <c r="H674" s="101">
        <f t="shared" si="36"/>
        <v>1.6666666666666666E-2</v>
      </c>
      <c r="I674" s="123">
        <v>2205.17</v>
      </c>
      <c r="J674" s="103"/>
      <c r="K674" s="101"/>
      <c r="L674" s="102">
        <f t="shared" si="35"/>
        <v>73.510000000000005</v>
      </c>
      <c r="M674" s="102">
        <f t="shared" si="37"/>
        <v>2205.3000000000002</v>
      </c>
      <c r="N674" s="104"/>
      <c r="O674" s="103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7"/>
      <c r="EL674" s="77"/>
      <c r="EM674" s="77"/>
      <c r="EN674" s="77"/>
      <c r="EO674" s="77"/>
      <c r="EP674" s="77"/>
      <c r="EQ674" s="77"/>
      <c r="ER674" s="77"/>
      <c r="ES674" s="77"/>
      <c r="ET674" s="77"/>
      <c r="EU674" s="77"/>
      <c r="EV674" s="77"/>
      <c r="EW674" s="77"/>
      <c r="EX674" s="77"/>
      <c r="EY674" s="77"/>
      <c r="EZ674" s="77"/>
      <c r="FA674" s="77"/>
      <c r="FB674" s="77"/>
      <c r="FC674" s="77"/>
      <c r="FD674" s="77"/>
      <c r="FE674" s="77"/>
      <c r="FF674" s="77"/>
      <c r="FG674" s="77"/>
      <c r="FH674" s="77"/>
      <c r="FI674" s="77"/>
      <c r="FJ674" s="77"/>
      <c r="FK674" s="77"/>
    </row>
    <row r="675" spans="1:167" s="78" customFormat="1" x14ac:dyDescent="0.2">
      <c r="A675" s="97" t="s">
        <v>2448</v>
      </c>
      <c r="B675" s="97" t="s">
        <v>1037</v>
      </c>
      <c r="C675" s="98" t="s">
        <v>1768</v>
      </c>
      <c r="D675" s="99" t="s">
        <v>5</v>
      </c>
      <c r="E675" s="99">
        <v>5</v>
      </c>
      <c r="F675" s="99"/>
      <c r="G675" s="105">
        <v>5</v>
      </c>
      <c r="H675" s="101">
        <f t="shared" si="36"/>
        <v>1.6666666666666666E-2</v>
      </c>
      <c r="I675" s="123">
        <v>1232.01</v>
      </c>
      <c r="J675" s="103"/>
      <c r="K675" s="101"/>
      <c r="L675" s="102">
        <f t="shared" si="35"/>
        <v>102.67</v>
      </c>
      <c r="M675" s="102">
        <f t="shared" si="37"/>
        <v>3080.1</v>
      </c>
      <c r="N675" s="104"/>
      <c r="O675" s="103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7"/>
      <c r="EL675" s="77"/>
      <c r="EM675" s="77"/>
      <c r="EN675" s="77"/>
      <c r="EO675" s="77"/>
      <c r="EP675" s="77"/>
      <c r="EQ675" s="77"/>
      <c r="ER675" s="77"/>
      <c r="ES675" s="77"/>
      <c r="ET675" s="77"/>
      <c r="EU675" s="77"/>
      <c r="EV675" s="77"/>
      <c r="EW675" s="77"/>
      <c r="EX675" s="77"/>
      <c r="EY675" s="77"/>
      <c r="EZ675" s="77"/>
      <c r="FA675" s="77"/>
      <c r="FB675" s="77"/>
      <c r="FC675" s="77"/>
      <c r="FD675" s="77"/>
      <c r="FE675" s="77"/>
      <c r="FF675" s="77"/>
      <c r="FG675" s="77"/>
      <c r="FH675" s="77"/>
      <c r="FI675" s="77"/>
      <c r="FJ675" s="77"/>
      <c r="FK675" s="77"/>
    </row>
    <row r="676" spans="1:167" s="78" customFormat="1" x14ac:dyDescent="0.2">
      <c r="A676" s="97" t="s">
        <v>2449</v>
      </c>
      <c r="B676" s="97" t="s">
        <v>1038</v>
      </c>
      <c r="C676" s="98" t="s">
        <v>1769</v>
      </c>
      <c r="D676" s="99" t="s">
        <v>5</v>
      </c>
      <c r="E676" s="99">
        <v>5</v>
      </c>
      <c r="F676" s="99"/>
      <c r="G676" s="105">
        <v>5</v>
      </c>
      <c r="H676" s="101">
        <f t="shared" si="36"/>
        <v>1.6666666666666666E-2</v>
      </c>
      <c r="I676" s="123">
        <v>1400</v>
      </c>
      <c r="J676" s="103"/>
      <c r="K676" s="101"/>
      <c r="L676" s="102">
        <f t="shared" si="35"/>
        <v>116.67</v>
      </c>
      <c r="M676" s="102">
        <f t="shared" si="37"/>
        <v>3500.1</v>
      </c>
      <c r="N676" s="104"/>
      <c r="O676" s="103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7"/>
      <c r="EL676" s="77"/>
      <c r="EM676" s="77"/>
      <c r="EN676" s="77"/>
      <c r="EO676" s="77"/>
      <c r="EP676" s="77"/>
      <c r="EQ676" s="77"/>
      <c r="ER676" s="77"/>
      <c r="ES676" s="77"/>
      <c r="ET676" s="77"/>
      <c r="EU676" s="77"/>
      <c r="EV676" s="77"/>
      <c r="EW676" s="77"/>
      <c r="EX676" s="77"/>
      <c r="EY676" s="77"/>
      <c r="EZ676" s="77"/>
      <c r="FA676" s="77"/>
      <c r="FB676" s="77"/>
      <c r="FC676" s="77"/>
      <c r="FD676" s="77"/>
      <c r="FE676" s="77"/>
      <c r="FF676" s="77"/>
      <c r="FG676" s="77"/>
      <c r="FH676" s="77"/>
      <c r="FI676" s="77"/>
      <c r="FJ676" s="77"/>
      <c r="FK676" s="77"/>
    </row>
    <row r="677" spans="1:167" s="78" customFormat="1" x14ac:dyDescent="0.2">
      <c r="A677" s="97" t="s">
        <v>2450</v>
      </c>
      <c r="B677" s="97" t="s">
        <v>1039</v>
      </c>
      <c r="C677" s="98" t="s">
        <v>1765</v>
      </c>
      <c r="D677" s="99" t="s">
        <v>5</v>
      </c>
      <c r="E677" s="99">
        <v>5</v>
      </c>
      <c r="F677" s="99"/>
      <c r="G677" s="105">
        <v>5</v>
      </c>
      <c r="H677" s="101">
        <f t="shared" si="36"/>
        <v>1.6666666666666666E-2</v>
      </c>
      <c r="I677" s="123">
        <v>354.02</v>
      </c>
      <c r="J677" s="103"/>
      <c r="K677" s="101"/>
      <c r="L677" s="102">
        <f t="shared" si="35"/>
        <v>29.5</v>
      </c>
      <c r="M677" s="102">
        <f t="shared" si="37"/>
        <v>885</v>
      </c>
      <c r="N677" s="104"/>
      <c r="O677" s="103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7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7"/>
      <c r="EK677" s="77"/>
      <c r="EL677" s="77"/>
      <c r="EM677" s="77"/>
      <c r="EN677" s="77"/>
      <c r="EO677" s="77"/>
      <c r="EP677" s="77"/>
      <c r="EQ677" s="77"/>
      <c r="ER677" s="77"/>
      <c r="ES677" s="77"/>
      <c r="ET677" s="77"/>
      <c r="EU677" s="77"/>
      <c r="EV677" s="77"/>
      <c r="EW677" s="77"/>
      <c r="EX677" s="77"/>
      <c r="EY677" s="77"/>
      <c r="EZ677" s="77"/>
      <c r="FA677" s="77"/>
      <c r="FB677" s="77"/>
      <c r="FC677" s="77"/>
      <c r="FD677" s="77"/>
      <c r="FE677" s="77"/>
      <c r="FF677" s="77"/>
      <c r="FG677" s="77"/>
      <c r="FH677" s="77"/>
      <c r="FI677" s="77"/>
      <c r="FJ677" s="77"/>
      <c r="FK677" s="77"/>
    </row>
    <row r="678" spans="1:167" s="78" customFormat="1" x14ac:dyDescent="0.2">
      <c r="A678" s="97" t="s">
        <v>2451</v>
      </c>
      <c r="B678" s="97" t="s">
        <v>1040</v>
      </c>
      <c r="C678" s="98" t="s">
        <v>1766</v>
      </c>
      <c r="D678" s="99" t="s">
        <v>5</v>
      </c>
      <c r="E678" s="99">
        <v>2</v>
      </c>
      <c r="F678" s="99"/>
      <c r="G678" s="105">
        <v>5</v>
      </c>
      <c r="H678" s="101">
        <f t="shared" si="36"/>
        <v>1.6666666666666666E-2</v>
      </c>
      <c r="I678" s="123">
        <v>913.52</v>
      </c>
      <c r="J678" s="103"/>
      <c r="K678" s="101"/>
      <c r="L678" s="102">
        <f t="shared" si="35"/>
        <v>30.45</v>
      </c>
      <c r="M678" s="102">
        <f t="shared" si="37"/>
        <v>913.5</v>
      </c>
      <c r="N678" s="104"/>
      <c r="O678" s="103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77"/>
      <c r="BQ678" s="77"/>
      <c r="BR678" s="77"/>
      <c r="BS678" s="77"/>
      <c r="BT678" s="77"/>
      <c r="BU678" s="77"/>
      <c r="BV678" s="77"/>
      <c r="BW678" s="77"/>
      <c r="BX678" s="77"/>
      <c r="BY678" s="77"/>
      <c r="BZ678" s="77"/>
      <c r="CA678" s="77"/>
      <c r="CB678" s="77"/>
      <c r="CC678" s="77"/>
      <c r="CD678" s="77"/>
      <c r="CE678" s="77"/>
      <c r="CF678" s="77"/>
      <c r="CG678" s="77"/>
      <c r="CH678" s="77"/>
      <c r="CI678" s="77"/>
      <c r="CJ678" s="77"/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7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  <c r="EJ678" s="77"/>
      <c r="EK678" s="77"/>
      <c r="EL678" s="77"/>
      <c r="EM678" s="77"/>
      <c r="EN678" s="77"/>
      <c r="EO678" s="77"/>
      <c r="EP678" s="77"/>
      <c r="EQ678" s="77"/>
      <c r="ER678" s="77"/>
      <c r="ES678" s="77"/>
      <c r="ET678" s="77"/>
      <c r="EU678" s="77"/>
      <c r="EV678" s="77"/>
      <c r="EW678" s="77"/>
      <c r="EX678" s="77"/>
      <c r="EY678" s="77"/>
      <c r="EZ678" s="77"/>
      <c r="FA678" s="77"/>
      <c r="FB678" s="77"/>
      <c r="FC678" s="77"/>
      <c r="FD678" s="77"/>
      <c r="FE678" s="77"/>
      <c r="FF678" s="77"/>
      <c r="FG678" s="77"/>
      <c r="FH678" s="77"/>
      <c r="FI678" s="77"/>
      <c r="FJ678" s="77"/>
      <c r="FK678" s="77"/>
    </row>
    <row r="679" spans="1:167" s="78" customFormat="1" x14ac:dyDescent="0.2">
      <c r="A679" s="97" t="s">
        <v>2452</v>
      </c>
      <c r="B679" s="97" t="s">
        <v>1041</v>
      </c>
      <c r="C679" s="98" t="s">
        <v>1658</v>
      </c>
      <c r="D679" s="99" t="s">
        <v>5</v>
      </c>
      <c r="E679" s="99">
        <v>50</v>
      </c>
      <c r="F679" s="99"/>
      <c r="G679" s="105">
        <v>10</v>
      </c>
      <c r="H679" s="101">
        <f t="shared" si="36"/>
        <v>8.3333333333333332E-3</v>
      </c>
      <c r="I679" s="123">
        <v>38.85</v>
      </c>
      <c r="J679" s="103"/>
      <c r="K679" s="101"/>
      <c r="L679" s="102">
        <f t="shared" si="35"/>
        <v>16.190000000000001</v>
      </c>
      <c r="M679" s="102">
        <f t="shared" si="37"/>
        <v>485.7</v>
      </c>
      <c r="N679" s="104"/>
      <c r="O679" s="103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77"/>
      <c r="BQ679" s="77"/>
      <c r="BR679" s="77"/>
      <c r="BS679" s="77"/>
      <c r="BT679" s="77"/>
      <c r="BU679" s="77"/>
      <c r="BV679" s="77"/>
      <c r="BW679" s="77"/>
      <c r="BX679" s="77"/>
      <c r="BY679" s="77"/>
      <c r="BZ679" s="77"/>
      <c r="CA679" s="77"/>
      <c r="CB679" s="77"/>
      <c r="CC679" s="77"/>
      <c r="CD679" s="77"/>
      <c r="CE679" s="77"/>
      <c r="CF679" s="77"/>
      <c r="CG679" s="77"/>
      <c r="CH679" s="77"/>
      <c r="CI679" s="77"/>
      <c r="CJ679" s="77"/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7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  <c r="EJ679" s="77"/>
      <c r="EK679" s="77"/>
      <c r="EL679" s="77"/>
      <c r="EM679" s="77"/>
      <c r="EN679" s="77"/>
      <c r="EO679" s="77"/>
      <c r="EP679" s="77"/>
      <c r="EQ679" s="77"/>
      <c r="ER679" s="77"/>
      <c r="ES679" s="77"/>
      <c r="ET679" s="77"/>
      <c r="EU679" s="77"/>
      <c r="EV679" s="77"/>
      <c r="EW679" s="77"/>
      <c r="EX679" s="77"/>
      <c r="EY679" s="77"/>
      <c r="EZ679" s="77"/>
      <c r="FA679" s="77"/>
      <c r="FB679" s="77"/>
      <c r="FC679" s="77"/>
      <c r="FD679" s="77"/>
      <c r="FE679" s="77"/>
      <c r="FF679" s="77"/>
      <c r="FG679" s="77"/>
      <c r="FH679" s="77"/>
      <c r="FI679" s="77"/>
      <c r="FJ679" s="77"/>
      <c r="FK679" s="77"/>
    </row>
    <row r="680" spans="1:167" s="78" customFormat="1" ht="13.5" thickBot="1" x14ac:dyDescent="0.25">
      <c r="A680" s="97" t="s">
        <v>2453</v>
      </c>
      <c r="B680" s="97" t="s">
        <v>1042</v>
      </c>
      <c r="C680" s="98" t="s">
        <v>1604</v>
      </c>
      <c r="D680" s="99" t="s">
        <v>5</v>
      </c>
      <c r="E680" s="99">
        <v>50</v>
      </c>
      <c r="F680" s="99"/>
      <c r="G680" s="105">
        <v>10</v>
      </c>
      <c r="H680" s="101">
        <f t="shared" si="36"/>
        <v>8.3333333333333332E-3</v>
      </c>
      <c r="I680" s="123">
        <v>37.65</v>
      </c>
      <c r="J680" s="103"/>
      <c r="K680" s="101"/>
      <c r="L680" s="102">
        <f t="shared" si="35"/>
        <v>15.69</v>
      </c>
      <c r="M680" s="102">
        <f t="shared" si="37"/>
        <v>470.7</v>
      </c>
      <c r="N680" s="104"/>
      <c r="O680" s="103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7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7"/>
      <c r="EK680" s="77"/>
      <c r="EL680" s="77"/>
      <c r="EM680" s="77"/>
      <c r="EN680" s="77"/>
      <c r="EO680" s="77"/>
      <c r="EP680" s="77"/>
      <c r="EQ680" s="77"/>
      <c r="ER680" s="77"/>
      <c r="ES680" s="77"/>
      <c r="ET680" s="77"/>
      <c r="EU680" s="77"/>
      <c r="EV680" s="77"/>
      <c r="EW680" s="77"/>
      <c r="EX680" s="77"/>
      <c r="EY680" s="77"/>
      <c r="EZ680" s="77"/>
      <c r="FA680" s="77"/>
      <c r="FB680" s="77"/>
      <c r="FC680" s="77"/>
      <c r="FD680" s="77"/>
      <c r="FE680" s="77"/>
      <c r="FF680" s="77"/>
      <c r="FG680" s="77"/>
      <c r="FH680" s="77"/>
      <c r="FI680" s="77"/>
      <c r="FJ680" s="77"/>
      <c r="FK680" s="77"/>
    </row>
    <row r="681" spans="1:167" ht="16.5" thickBot="1" x14ac:dyDescent="0.3">
      <c r="A681" s="110"/>
      <c r="B681" s="154">
        <f>SUBTOTAL(103,B6:B680)</f>
        <v>668</v>
      </c>
      <c r="C681" s="111"/>
      <c r="D681" s="112"/>
      <c r="E681" s="154">
        <v>89667</v>
      </c>
      <c r="F681" s="113"/>
      <c r="G681" s="114"/>
      <c r="H681" s="115"/>
      <c r="I681" s="178"/>
      <c r="J681" s="116" t="s">
        <v>172</v>
      </c>
      <c r="K681" s="117"/>
      <c r="L681" s="118"/>
      <c r="M681" s="117"/>
      <c r="N681" s="116"/>
      <c r="O681" s="106">
        <f>SUBTOTAL(109,J6:J680)+SUBTOTAL(109,M6:M680)</f>
        <v>8165831.5799999963</v>
      </c>
    </row>
    <row r="682" spans="1:167" ht="16.5" thickBot="1" x14ac:dyDescent="0.25">
      <c r="A682" s="119"/>
      <c r="B682" s="119"/>
      <c r="C682" s="120"/>
      <c r="D682" s="120"/>
      <c r="E682" s="120"/>
      <c r="F682" s="120"/>
      <c r="G682" s="121"/>
      <c r="H682" s="122"/>
      <c r="I682" s="179"/>
      <c r="J682" s="116" t="s">
        <v>4</v>
      </c>
      <c r="K682" s="117"/>
      <c r="L682" s="118"/>
      <c r="M682" s="117"/>
      <c r="N682" s="116"/>
      <c r="O682" s="106">
        <f>SUBTOTAL(109,O6:O680)+SUBTOTAL(109,M6:M680)</f>
        <v>3146872.88</v>
      </c>
    </row>
  </sheetData>
  <sheetProtection algorithmName="SHA-512" hashValue="alGjE83/Sl4JqCXiZ13seAVa3Jr24lM/TWCmwiWkWzLfLF/ijMSMa6URKLTnMZEjbmcTVV3zGDw0lx9AHCyG/A==" saltValue="IqcZvISQIsTXnbNJmsFRlg==" spinCount="100000" sheet="1" objects="1" scenarios="1"/>
  <autoFilter ref="B5:O682" xr:uid="{00000000-0009-0000-0000-000008000000}"/>
  <conditionalFormatting sqref="C6">
    <cfRule type="duplicateValues" dxfId="16" priority="6"/>
  </conditionalFormatting>
  <conditionalFormatting sqref="C7">
    <cfRule type="duplicateValues" dxfId="15" priority="5"/>
  </conditionalFormatting>
  <conditionalFormatting sqref="C10">
    <cfRule type="duplicateValues" dxfId="14" priority="14"/>
  </conditionalFormatting>
  <conditionalFormatting sqref="C11:C13">
    <cfRule type="duplicateValues" dxfId="13" priority="20"/>
  </conditionalFormatting>
  <conditionalFormatting sqref="C14">
    <cfRule type="duplicateValues" dxfId="12" priority="12"/>
  </conditionalFormatting>
  <conditionalFormatting sqref="C15">
    <cfRule type="duplicateValues" dxfId="11" priority="13"/>
  </conditionalFormatting>
  <conditionalFormatting sqref="C16:C36">
    <cfRule type="duplicateValues" dxfId="10" priority="21"/>
  </conditionalFormatting>
  <conditionalFormatting sqref="C38">
    <cfRule type="duplicateValues" dxfId="9" priority="10"/>
  </conditionalFormatting>
  <conditionalFormatting sqref="C39">
    <cfRule type="duplicateValues" dxfId="8" priority="11"/>
  </conditionalFormatting>
  <conditionalFormatting sqref="C40:C78">
    <cfRule type="duplicateValues" dxfId="7" priority="23"/>
  </conditionalFormatting>
  <conditionalFormatting sqref="C79:C515">
    <cfRule type="duplicateValues" dxfId="6" priority="24"/>
  </conditionalFormatting>
  <conditionalFormatting sqref="C537">
    <cfRule type="duplicateValues" dxfId="5" priority="8"/>
  </conditionalFormatting>
  <conditionalFormatting sqref="C538:C595 C517:C536 C598:C624">
    <cfRule type="duplicateValues" dxfId="4" priority="22"/>
  </conditionalFormatting>
  <conditionalFormatting sqref="C596:C597">
    <cfRule type="duplicateValues" dxfId="3" priority="3"/>
  </conditionalFormatting>
  <conditionalFormatting sqref="C625:C627">
    <cfRule type="duplicateValues" dxfId="2" priority="18"/>
  </conditionalFormatting>
  <conditionalFormatting sqref="C628:C680">
    <cfRule type="duplicateValues" dxfId="1" priority="4"/>
  </conditionalFormatting>
  <conditionalFormatting sqref="C681 C37 C516 C8:C9">
    <cfRule type="duplicateValues" dxfId="0" priority="17"/>
  </conditionalFormatting>
  <printOptions horizontalCentered="1"/>
  <pageMargins left="0.19685039370078741" right="0.19685039370078741" top="0.9055118110236221" bottom="0.59055118110236227" header="0.19685039370078741" footer="0.19685039370078741"/>
  <pageSetup paperSize="9" scale="37" fitToHeight="0" orientation="landscape" r:id="rId1"/>
  <headerFooter>
    <oddHeader>&amp;C&amp;8&amp;G
&amp;"Calibri,Regular"&amp;10Secretaria de Infraestrutura
Coordenação de Orçamentos&amp;R&amp;D</oddHeader>
    <oddFooter>&amp;C&amp;G
&amp;8Senado Federal | Via N2 | Bloco 14 | CEP 70165-900 | Brasília-DF
Telefones: +55 (61) 3303-4760 / 4776 / 3470 | coorc@senado.leg.br&amp;R&amp;8&amp;A 
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I48"/>
  <sheetViews>
    <sheetView topLeftCell="A16" zoomScale="80" zoomScaleNormal="80" workbookViewId="0">
      <selection activeCell="E41" sqref="E41"/>
    </sheetView>
  </sheetViews>
  <sheetFormatPr defaultRowHeight="15" x14ac:dyDescent="0.25"/>
  <cols>
    <col min="1" max="1" width="30.7109375" customWidth="1"/>
    <col min="2" max="4" width="25.7109375" customWidth="1"/>
    <col min="5" max="5" width="5.5703125" customWidth="1"/>
    <col min="6" max="6" width="30.7109375" customWidth="1"/>
    <col min="7" max="9" width="25.7109375" customWidth="1"/>
  </cols>
  <sheetData>
    <row r="1" spans="1:9" ht="24.95" customHeight="1" x14ac:dyDescent="0.25">
      <c r="A1" s="4" t="str">
        <f>'Orçamentária-TR'!A1</f>
        <v>Manutenção do sistema de ar-condicionado</v>
      </c>
      <c r="B1" s="4"/>
      <c r="C1" s="4"/>
      <c r="D1" s="4"/>
      <c r="E1" s="4"/>
      <c r="F1" s="4"/>
      <c r="G1" s="4"/>
      <c r="H1" s="4"/>
      <c r="I1" s="4"/>
    </row>
    <row r="2" spans="1:9" ht="24.95" customHeight="1" x14ac:dyDescent="0.25">
      <c r="A2" s="26" t="s">
        <v>225</v>
      </c>
      <c r="B2" s="26"/>
      <c r="C2" s="26"/>
      <c r="D2" s="26"/>
      <c r="E2" s="26"/>
      <c r="F2" s="26"/>
      <c r="G2" s="26"/>
      <c r="H2" s="26"/>
      <c r="I2" s="26"/>
    </row>
    <row r="3" spans="1:9" ht="18" customHeight="1" thickBot="1" x14ac:dyDescent="0.3">
      <c r="A3" s="27"/>
      <c r="B3" s="27"/>
      <c r="C3" s="27"/>
      <c r="D3" s="27"/>
      <c r="E3" s="28"/>
      <c r="F3" s="27"/>
      <c r="G3" s="27"/>
      <c r="H3" s="27"/>
      <c r="I3" s="27"/>
    </row>
    <row r="4" spans="1:9" ht="24.95" customHeight="1" thickBot="1" x14ac:dyDescent="0.3">
      <c r="A4" s="29" t="s">
        <v>226</v>
      </c>
      <c r="B4" s="30"/>
      <c r="C4" s="30"/>
      <c r="D4" s="31"/>
      <c r="E4" s="32"/>
      <c r="F4" s="29" t="s">
        <v>227</v>
      </c>
      <c r="G4" s="30"/>
      <c r="H4" s="30"/>
      <c r="I4" s="31"/>
    </row>
    <row r="5" spans="1:9" ht="20.100000000000001" customHeight="1" x14ac:dyDescent="0.25">
      <c r="A5" s="131" t="s">
        <v>228</v>
      </c>
      <c r="B5" s="124" t="s">
        <v>229</v>
      </c>
      <c r="C5" s="129"/>
      <c r="D5" s="34"/>
      <c r="E5" s="35"/>
      <c r="F5" s="131" t="s">
        <v>228</v>
      </c>
      <c r="G5" s="33" t="s">
        <v>229</v>
      </c>
      <c r="H5" s="129"/>
      <c r="I5" s="36"/>
    </row>
    <row r="6" spans="1:9" ht="20.100000000000001" customHeight="1" x14ac:dyDescent="0.25">
      <c r="A6" s="132"/>
      <c r="B6" s="125" t="s">
        <v>230</v>
      </c>
      <c r="C6" s="130"/>
      <c r="D6" s="34"/>
      <c r="E6" s="35"/>
      <c r="F6" s="132"/>
      <c r="G6" s="37" t="s">
        <v>230</v>
      </c>
      <c r="H6" s="130"/>
      <c r="I6" s="36"/>
    </row>
    <row r="7" spans="1:9" ht="20.100000000000001" customHeight="1" x14ac:dyDescent="0.25">
      <c r="A7" s="133"/>
      <c r="B7" s="126" t="s">
        <v>231</v>
      </c>
      <c r="C7" s="130"/>
      <c r="D7" s="34"/>
      <c r="E7" s="35"/>
      <c r="F7" s="133"/>
      <c r="G7" s="38" t="s">
        <v>231</v>
      </c>
      <c r="H7" s="130"/>
      <c r="I7" s="39"/>
    </row>
    <row r="8" spans="1:9" ht="20.100000000000001" customHeight="1" x14ac:dyDescent="0.25">
      <c r="A8" s="40" t="s">
        <v>232</v>
      </c>
      <c r="B8" s="127">
        <v>3.5000000000000003E-2</v>
      </c>
      <c r="C8" s="48"/>
      <c r="D8" s="43"/>
      <c r="E8" s="2"/>
      <c r="F8" s="40" t="s">
        <v>232</v>
      </c>
      <c r="G8" s="41">
        <v>1.7500000000000002E-2</v>
      </c>
      <c r="H8" s="48"/>
      <c r="I8" s="44"/>
    </row>
    <row r="9" spans="1:9" ht="20.100000000000001" customHeight="1" x14ac:dyDescent="0.25">
      <c r="A9" s="40" t="s">
        <v>233</v>
      </c>
      <c r="B9" s="127">
        <v>8.0000000000000002E-3</v>
      </c>
      <c r="C9" s="48"/>
      <c r="D9" s="43"/>
      <c r="E9" s="2"/>
      <c r="F9" s="40" t="s">
        <v>233</v>
      </c>
      <c r="G9" s="41">
        <v>3.8999999999999998E-3</v>
      </c>
      <c r="H9" s="48"/>
      <c r="I9" s="44"/>
    </row>
    <row r="10" spans="1:9" ht="20.100000000000001" customHeight="1" x14ac:dyDescent="0.25">
      <c r="A10" s="40" t="s">
        <v>234</v>
      </c>
      <c r="B10" s="127">
        <v>1.2500000000000001E-2</v>
      </c>
      <c r="C10" s="48"/>
      <c r="D10" s="43"/>
      <c r="E10" s="2"/>
      <c r="F10" s="40" t="s">
        <v>234</v>
      </c>
      <c r="G10" s="41">
        <v>5.5999999999999999E-3</v>
      </c>
      <c r="H10" s="48"/>
      <c r="I10" s="44"/>
    </row>
    <row r="11" spans="1:9" ht="20.100000000000001" customHeight="1" x14ac:dyDescent="0.25">
      <c r="A11" s="40" t="s">
        <v>235</v>
      </c>
      <c r="B11" s="127">
        <v>7.6E-3</v>
      </c>
      <c r="C11" s="48"/>
      <c r="D11" s="43"/>
      <c r="E11" s="2"/>
      <c r="F11" s="40" t="s">
        <v>235</v>
      </c>
      <c r="G11" s="41">
        <v>8.5000000000000006E-3</v>
      </c>
      <c r="H11" s="48"/>
      <c r="I11" s="44"/>
    </row>
    <row r="12" spans="1:9" ht="20.100000000000001" customHeight="1" x14ac:dyDescent="0.25">
      <c r="A12" s="40" t="s">
        <v>13</v>
      </c>
      <c r="B12" s="127">
        <v>6.7799999999999999E-2</v>
      </c>
      <c r="C12" s="48"/>
      <c r="D12" s="43"/>
      <c r="E12" s="2"/>
      <c r="F12" s="40" t="s">
        <v>13</v>
      </c>
      <c r="G12" s="41">
        <v>3.5000000000000003E-2</v>
      </c>
      <c r="H12" s="48"/>
      <c r="I12" s="44"/>
    </row>
    <row r="13" spans="1:9" ht="20.100000000000001" customHeight="1" x14ac:dyDescent="0.25">
      <c r="A13" s="40" t="s">
        <v>236</v>
      </c>
      <c r="B13" s="127">
        <v>6.4999999999999997E-3</v>
      </c>
      <c r="C13" s="48"/>
      <c r="D13" s="43"/>
      <c r="E13" s="2"/>
      <c r="F13" s="40" t="s">
        <v>236</v>
      </c>
      <c r="G13" s="41">
        <v>6.4999999999999997E-3</v>
      </c>
      <c r="H13" s="48"/>
      <c r="I13" s="44"/>
    </row>
    <row r="14" spans="1:9" ht="20.100000000000001" customHeight="1" x14ac:dyDescent="0.25">
      <c r="A14" s="40" t="s">
        <v>237</v>
      </c>
      <c r="B14" s="127">
        <v>0.03</v>
      </c>
      <c r="C14" s="48"/>
      <c r="D14" s="43"/>
      <c r="E14" s="2"/>
      <c r="F14" s="40" t="s">
        <v>237</v>
      </c>
      <c r="G14" s="41">
        <v>0.03</v>
      </c>
      <c r="H14" s="48"/>
      <c r="I14" s="44"/>
    </row>
    <row r="15" spans="1:9" ht="20.100000000000001" customHeight="1" x14ac:dyDescent="0.25">
      <c r="A15" s="40" t="s">
        <v>238</v>
      </c>
      <c r="B15" s="127">
        <v>0</v>
      </c>
      <c r="C15" s="48"/>
      <c r="D15" s="43"/>
      <c r="E15" s="2"/>
      <c r="F15" s="40" t="s">
        <v>238</v>
      </c>
      <c r="G15" s="41">
        <v>0</v>
      </c>
      <c r="H15" s="48"/>
      <c r="I15" s="44"/>
    </row>
    <row r="16" spans="1:9" ht="20.100000000000001" customHeight="1" x14ac:dyDescent="0.25">
      <c r="A16" s="40" t="s">
        <v>239</v>
      </c>
      <c r="B16" s="127">
        <v>0.01</v>
      </c>
      <c r="C16" s="48"/>
      <c r="D16" s="43"/>
      <c r="E16" s="2"/>
      <c r="F16" s="40" t="s">
        <v>239</v>
      </c>
      <c r="G16" s="41">
        <v>0</v>
      </c>
      <c r="H16" s="48"/>
      <c r="I16" s="44"/>
    </row>
    <row r="17" spans="1:9" ht="24.95" customHeight="1" thickBot="1" x14ac:dyDescent="0.3">
      <c r="A17" s="45" t="s">
        <v>226</v>
      </c>
      <c r="B17" s="128">
        <f>ROUND(((1+B8+B9+B10)*(1+B11)*(1+B12))/(1-(B13+B14+B15+B16))-1,4)</f>
        <v>0.191</v>
      </c>
      <c r="C17" s="48"/>
      <c r="D17" s="43"/>
      <c r="E17" s="2"/>
      <c r="F17" s="47" t="s">
        <v>227</v>
      </c>
      <c r="G17" s="46">
        <f>ROUND(((1+G8+G9+G10)*(1+G11)*(1+G12))/(1-(G13+G14+G15+G16))-1,4)</f>
        <v>0.11260000000000001</v>
      </c>
      <c r="H17" s="48"/>
      <c r="I17" s="44"/>
    </row>
    <row r="18" spans="1:9" x14ac:dyDescent="0.25">
      <c r="A18" s="48"/>
      <c r="B18" s="2"/>
      <c r="C18" s="2"/>
      <c r="D18" s="39"/>
      <c r="E18" s="24"/>
      <c r="F18" s="48"/>
      <c r="G18" s="2"/>
      <c r="H18" s="2"/>
      <c r="I18" s="39"/>
    </row>
    <row r="19" spans="1:9" ht="24.95" customHeight="1" x14ac:dyDescent="0.25">
      <c r="A19" s="49" t="s">
        <v>240</v>
      </c>
      <c r="B19" s="50"/>
      <c r="C19" s="50"/>
      <c r="D19" s="51"/>
      <c r="E19" s="24"/>
      <c r="F19" s="49" t="s">
        <v>241</v>
      </c>
      <c r="G19" s="50"/>
      <c r="H19" s="50"/>
      <c r="I19" s="51"/>
    </row>
    <row r="20" spans="1:9" ht="20.100000000000001" customHeight="1" x14ac:dyDescent="0.25">
      <c r="A20" s="52" t="s">
        <v>228</v>
      </c>
      <c r="B20" s="53" t="s">
        <v>242</v>
      </c>
      <c r="C20" s="53" t="s">
        <v>243</v>
      </c>
      <c r="D20" s="54" t="s">
        <v>244</v>
      </c>
      <c r="E20" s="24"/>
      <c r="F20" s="52" t="s">
        <v>228</v>
      </c>
      <c r="G20" s="53" t="s">
        <v>242</v>
      </c>
      <c r="H20" s="53" t="s">
        <v>243</v>
      </c>
      <c r="I20" s="54" t="s">
        <v>244</v>
      </c>
    </row>
    <row r="21" spans="1:9" ht="20.100000000000001" customHeight="1" x14ac:dyDescent="0.25">
      <c r="A21" s="40" t="s">
        <v>232</v>
      </c>
      <c r="B21" s="41">
        <v>0.03</v>
      </c>
      <c r="C21" s="41">
        <v>0.04</v>
      </c>
      <c r="D21" s="42">
        <v>5.5E-2</v>
      </c>
      <c r="E21" s="2"/>
      <c r="F21" s="40" t="s">
        <v>232</v>
      </c>
      <c r="G21" s="41">
        <v>1.4999999999999999E-2</v>
      </c>
      <c r="H21" s="41">
        <v>3.4500000000000003E-2</v>
      </c>
      <c r="I21" s="42">
        <v>4.4900000000000002E-2</v>
      </c>
    </row>
    <row r="22" spans="1:9" ht="20.100000000000001" customHeight="1" x14ac:dyDescent="0.25">
      <c r="A22" s="40" t="s">
        <v>233</v>
      </c>
      <c r="B22" s="41">
        <v>8.0000000000000002E-3</v>
      </c>
      <c r="C22" s="41">
        <v>8.0000000000000002E-3</v>
      </c>
      <c r="D22" s="42">
        <v>0.01</v>
      </c>
      <c r="E22" s="2"/>
      <c r="F22" s="40" t="s">
        <v>233</v>
      </c>
      <c r="G22" s="41">
        <v>3.0000000000000001E-3</v>
      </c>
      <c r="H22" s="41">
        <v>4.7999999999999996E-3</v>
      </c>
      <c r="I22" s="42">
        <v>8.2000000000000007E-3</v>
      </c>
    </row>
    <row r="23" spans="1:9" ht="20.100000000000001" customHeight="1" x14ac:dyDescent="0.25">
      <c r="A23" s="40" t="s">
        <v>234</v>
      </c>
      <c r="B23" s="41">
        <v>9.7000000000000003E-3</v>
      </c>
      <c r="C23" s="41">
        <v>1.2699999999999999E-2</v>
      </c>
      <c r="D23" s="42">
        <v>1.2699999999999999E-2</v>
      </c>
      <c r="E23" s="2"/>
      <c r="F23" s="40" t="s">
        <v>234</v>
      </c>
      <c r="G23" s="41">
        <v>5.5999999999999999E-3</v>
      </c>
      <c r="H23" s="41">
        <v>8.5000000000000006E-3</v>
      </c>
      <c r="I23" s="42">
        <v>8.8999999999999999E-3</v>
      </c>
    </row>
    <row r="24" spans="1:9" ht="20.100000000000001" customHeight="1" x14ac:dyDescent="0.25">
      <c r="A24" s="40" t="s">
        <v>235</v>
      </c>
      <c r="B24" s="41">
        <v>5.8999999999999999E-3</v>
      </c>
      <c r="C24" s="41">
        <v>1.23E-2</v>
      </c>
      <c r="D24" s="42">
        <v>1.3899999999999999E-2</v>
      </c>
      <c r="E24" s="2"/>
      <c r="F24" s="40" t="s">
        <v>235</v>
      </c>
      <c r="G24" s="41">
        <v>8.5000000000000006E-3</v>
      </c>
      <c r="H24" s="41">
        <v>8.5000000000000006E-3</v>
      </c>
      <c r="I24" s="42">
        <v>1.11E-2</v>
      </c>
    </row>
    <row r="25" spans="1:9" ht="20.100000000000001" customHeight="1" x14ac:dyDescent="0.25">
      <c r="A25" s="40" t="s">
        <v>13</v>
      </c>
      <c r="B25" s="41">
        <v>6.1600000000000002E-2</v>
      </c>
      <c r="C25" s="41">
        <v>7.400000000000001E-2</v>
      </c>
      <c r="D25" s="42">
        <v>8.9599999999999999E-2</v>
      </c>
      <c r="E25" s="2"/>
      <c r="F25" s="40" t="s">
        <v>13</v>
      </c>
      <c r="G25" s="41">
        <v>3.5000000000000003E-2</v>
      </c>
      <c r="H25" s="41">
        <v>5.11E-2</v>
      </c>
      <c r="I25" s="42">
        <v>6.2199999999999998E-2</v>
      </c>
    </row>
    <row r="26" spans="1:9" ht="24.95" customHeight="1" thickBot="1" x14ac:dyDescent="0.3">
      <c r="A26" s="45" t="s">
        <v>226</v>
      </c>
      <c r="B26" s="55">
        <v>0.2034</v>
      </c>
      <c r="C26" s="55">
        <v>0.22120000000000001</v>
      </c>
      <c r="D26" s="56">
        <v>0.25</v>
      </c>
      <c r="E26" s="2"/>
      <c r="F26" s="47" t="s">
        <v>227</v>
      </c>
      <c r="G26" s="55">
        <v>0.111</v>
      </c>
      <c r="H26" s="55">
        <v>0.14019999999999999</v>
      </c>
      <c r="I26" s="56">
        <v>0.16800000000000001</v>
      </c>
    </row>
    <row r="27" spans="1:9" x14ac:dyDescent="0.25">
      <c r="A27" s="57"/>
      <c r="B27" s="58"/>
      <c r="C27" s="58"/>
      <c r="D27" s="58"/>
      <c r="E27" s="2"/>
      <c r="F27" s="57"/>
      <c r="G27" s="58"/>
      <c r="H27" s="58"/>
      <c r="I27" s="58"/>
    </row>
    <row r="28" spans="1:9" x14ac:dyDescent="0.25">
      <c r="A28" s="57"/>
      <c r="B28" s="58"/>
      <c r="C28" s="58"/>
      <c r="D28" s="58"/>
      <c r="E28" s="2"/>
      <c r="F28" s="57"/>
      <c r="G28" s="58"/>
      <c r="H28" s="58"/>
      <c r="I28" s="58"/>
    </row>
    <row r="29" spans="1:9" x14ac:dyDescent="0.25">
      <c r="F29" s="59"/>
    </row>
    <row r="48" spans="1:9" ht="15.75" x14ac:dyDescent="0.25">
      <c r="A48" s="134" t="s">
        <v>245</v>
      </c>
      <c r="B48" s="134"/>
      <c r="C48" s="134"/>
      <c r="D48" s="134"/>
      <c r="E48" s="134"/>
      <c r="F48" s="134"/>
      <c r="G48" s="134"/>
      <c r="H48" s="134"/>
      <c r="I48" s="134"/>
    </row>
  </sheetData>
  <sheetProtection formatColumns="0" formatRows="0" insertColumns="0" insertRows="0" deleteColumns="0" deleteRows="0" sort="0" autoFilter="0"/>
  <mergeCells count="3">
    <mergeCell ref="A5:A7"/>
    <mergeCell ref="F5:F7"/>
    <mergeCell ref="A48:I48"/>
  </mergeCells>
  <printOptions horizontalCentered="1"/>
  <pageMargins left="0.19685039370078741" right="0.19685039370078741" top="1.3779527559055118" bottom="0.59055118110236227" header="0.19685039370078741" footer="0.19685039370078741"/>
  <pageSetup paperSize="9" scale="53" orientation="landscape" horizontalDpi="4294967295" verticalDpi="4294967295" r:id="rId1"/>
  <headerFooter>
    <oddHeader>&amp;C&amp;10&amp;G
&amp;11SENADO FEDERAL&amp;10
Secretaria de Infraestrutura
Coordenação de Orçamentos&amp;R&amp;10&amp;D</oddHeader>
    <oddFooter>&amp;C&amp;"Arial,Normal"&amp;8&amp;G
Senado Federal | Via N2 | Bloco 14 | CEP 70165-900 | Brasília-DF
Telefones: +55 (61) 3303-3423 / 4760 / 4776 / 3470 | coorc@senado.leg.br&amp;R&amp;"Arial,Normal"&amp;8&amp;A
&amp;P /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">
    <pageSetUpPr fitToPage="1"/>
  </sheetPr>
  <dimension ref="A1:J49"/>
  <sheetViews>
    <sheetView showGridLines="0" view="pageBreakPreview" topLeftCell="A16" zoomScaleNormal="100" zoomScaleSheetLayoutView="100" workbookViewId="0">
      <selection activeCell="A25" sqref="A25:F31"/>
    </sheetView>
  </sheetViews>
  <sheetFormatPr defaultColWidth="11.42578125" defaultRowHeight="12.75" x14ac:dyDescent="0.25"/>
  <cols>
    <col min="1" max="1" width="1.7109375" style="3" customWidth="1"/>
    <col min="2" max="2" width="6.85546875" style="3" customWidth="1"/>
    <col min="3" max="3" width="47.140625" style="3" customWidth="1"/>
    <col min="4" max="4" width="6.5703125" style="3" customWidth="1"/>
    <col min="5" max="5" width="6" style="3" bestFit="1" customWidth="1"/>
    <col min="6" max="6" width="13" style="3" customWidth="1"/>
    <col min="7" max="7" width="9" style="3" customWidth="1"/>
    <col min="8" max="8" width="8.42578125" style="3" customWidth="1"/>
    <col min="9" max="9" width="10.140625" style="3" customWidth="1"/>
    <col min="10" max="10" width="13.42578125" style="3" customWidth="1"/>
    <col min="11" max="16384" width="11.42578125" style="3"/>
  </cols>
  <sheetData>
    <row r="1" spans="1:10" ht="15" customHeight="1" x14ac:dyDescent="0.25"/>
    <row r="2" spans="1:10" ht="15" customHeight="1" x14ac:dyDescent="0.25">
      <c r="A2" s="60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5" customHeight="1" x14ac:dyDescent="0.25">
      <c r="A3" s="60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" customHeight="1" x14ac:dyDescent="0.25">
      <c r="B4" s="138"/>
      <c r="C4" s="138"/>
      <c r="D4" s="138"/>
      <c r="E4" s="138"/>
      <c r="F4" s="138"/>
      <c r="G4" s="138"/>
      <c r="H4" s="138"/>
      <c r="I4" s="138"/>
      <c r="J4" s="138"/>
    </row>
    <row r="5" spans="1:10" ht="15" customHeight="1" x14ac:dyDescent="0.25"/>
    <row r="6" spans="1:10" ht="15" customHeight="1" x14ac:dyDescent="0.25"/>
    <row r="7" spans="1:10" ht="15" customHeight="1" x14ac:dyDescent="0.25"/>
    <row r="8" spans="1:10" ht="15" customHeight="1" x14ac:dyDescent="0.25"/>
    <row r="9" spans="1:10" ht="22.5" x14ac:dyDescent="0.25">
      <c r="A9" s="139" t="s">
        <v>1732</v>
      </c>
      <c r="B9" s="139"/>
      <c r="C9" s="139"/>
      <c r="D9" s="139"/>
      <c r="E9" s="139"/>
      <c r="F9" s="139"/>
    </row>
    <row r="10" spans="1:10" ht="15" customHeight="1" x14ac:dyDescent="0.25"/>
    <row r="11" spans="1:10" ht="15" customHeight="1" x14ac:dyDescent="0.25">
      <c r="B11" s="61"/>
      <c r="C11" s="62"/>
      <c r="D11" s="62"/>
      <c r="E11" s="62"/>
      <c r="F11" s="62"/>
    </row>
    <row r="12" spans="1:10" s="25" customFormat="1" ht="15" customHeight="1" x14ac:dyDescent="0.25">
      <c r="B12" s="62"/>
      <c r="C12" s="62"/>
      <c r="D12" s="62"/>
      <c r="E12" s="62"/>
      <c r="F12" s="62"/>
    </row>
    <row r="13" spans="1:10" ht="15" customHeight="1" x14ac:dyDescent="0.25">
      <c r="B13" s="62"/>
      <c r="C13" s="62"/>
      <c r="D13" s="62"/>
      <c r="E13" s="62"/>
      <c r="F13" s="62"/>
      <c r="G13" s="63"/>
      <c r="H13" s="63"/>
      <c r="I13" s="63"/>
      <c r="J13" s="63"/>
    </row>
    <row r="14" spans="1:10" ht="15" customHeight="1" x14ac:dyDescent="0.25">
      <c r="B14" s="62"/>
      <c r="C14" s="62"/>
      <c r="D14" s="62"/>
      <c r="E14" s="62"/>
      <c r="F14" s="62"/>
    </row>
    <row r="15" spans="1:10" ht="15" customHeight="1" x14ac:dyDescent="0.25">
      <c r="A15" s="63"/>
      <c r="B15" s="63"/>
      <c r="C15" s="63"/>
      <c r="D15" s="63"/>
      <c r="E15" s="63"/>
      <c r="F15" s="63"/>
    </row>
    <row r="16" spans="1:10" ht="15" customHeight="1" x14ac:dyDescent="0.25">
      <c r="A16" s="63"/>
      <c r="B16" s="63"/>
      <c r="C16" s="63"/>
      <c r="D16" s="63"/>
      <c r="E16" s="63"/>
      <c r="F16" s="63"/>
      <c r="G16" s="64"/>
      <c r="H16" s="64"/>
      <c r="I16" s="64"/>
      <c r="J16" s="64"/>
    </row>
    <row r="17" spans="1:10" ht="15" customHeight="1" x14ac:dyDescent="0.25">
      <c r="A17" s="63"/>
      <c r="B17" s="63"/>
      <c r="C17" s="63"/>
      <c r="D17" s="63"/>
      <c r="E17" s="63"/>
      <c r="F17" s="63"/>
      <c r="G17" s="65"/>
      <c r="H17" s="65"/>
      <c r="I17" s="65"/>
      <c r="J17" s="65"/>
    </row>
    <row r="18" spans="1:10" ht="15" customHeight="1" x14ac:dyDescent="0.25">
      <c r="A18" s="63"/>
      <c r="B18" s="63"/>
      <c r="C18" s="63"/>
      <c r="D18" s="63"/>
      <c r="E18" s="63"/>
      <c r="F18" s="63"/>
      <c r="G18" s="66"/>
      <c r="H18" s="67"/>
      <c r="I18" s="67"/>
      <c r="J18" s="68"/>
    </row>
    <row r="19" spans="1:10" ht="15" customHeight="1" x14ac:dyDescent="0.25">
      <c r="A19" s="63"/>
      <c r="B19" s="63"/>
      <c r="C19" s="63"/>
      <c r="D19" s="63"/>
      <c r="E19" s="63"/>
      <c r="F19" s="63"/>
      <c r="G19" s="69"/>
      <c r="H19" s="69"/>
      <c r="I19" s="69"/>
      <c r="J19" s="69"/>
    </row>
    <row r="20" spans="1:10" ht="15" customHeight="1" x14ac:dyDescent="0.25">
      <c r="A20" s="63"/>
      <c r="B20" s="63"/>
      <c r="C20" s="63"/>
      <c r="D20" s="63"/>
      <c r="E20" s="63"/>
      <c r="F20" s="63"/>
    </row>
    <row r="21" spans="1:10" ht="15" customHeight="1" x14ac:dyDescent="0.25">
      <c r="A21" s="63"/>
      <c r="B21" s="63"/>
      <c r="C21" s="63"/>
      <c r="D21" s="63"/>
      <c r="E21" s="63"/>
      <c r="F21" s="63"/>
    </row>
    <row r="22" spans="1:10" ht="15" customHeight="1" x14ac:dyDescent="0.25">
      <c r="A22" s="63"/>
      <c r="B22" s="63"/>
      <c r="C22" s="63"/>
      <c r="D22" s="63"/>
      <c r="E22" s="63"/>
      <c r="F22" s="63"/>
    </row>
    <row r="23" spans="1:10" ht="13.5" customHeight="1" x14ac:dyDescent="0.25">
      <c r="A23" s="63"/>
      <c r="B23" s="63"/>
      <c r="C23" s="63"/>
      <c r="D23" s="63"/>
      <c r="E23" s="63"/>
      <c r="F23" s="63"/>
    </row>
    <row r="24" spans="1:10" ht="18.75" customHeight="1" x14ac:dyDescent="0.25">
      <c r="A24" s="140" t="s">
        <v>1733</v>
      </c>
      <c r="B24" s="140"/>
      <c r="C24" s="140"/>
      <c r="D24" s="140"/>
      <c r="E24" s="140"/>
      <c r="F24" s="140"/>
    </row>
    <row r="25" spans="1:10" ht="15" customHeight="1" x14ac:dyDescent="0.25">
      <c r="A25" s="141" t="e">
        <f>MID(#REF!,9,10000)</f>
        <v>#REF!</v>
      </c>
      <c r="B25" s="141"/>
      <c r="C25" s="141"/>
      <c r="D25" s="141"/>
      <c r="E25" s="141"/>
      <c r="F25" s="141"/>
    </row>
    <row r="26" spans="1:10" ht="15" customHeight="1" x14ac:dyDescent="0.25">
      <c r="A26" s="141"/>
      <c r="B26" s="141"/>
      <c r="C26" s="141"/>
      <c r="D26" s="141"/>
      <c r="E26" s="141"/>
      <c r="F26" s="141"/>
      <c r="H26" s="70" t="s">
        <v>1734</v>
      </c>
    </row>
    <row r="27" spans="1:10" ht="15" customHeight="1" x14ac:dyDescent="0.25">
      <c r="A27" s="141"/>
      <c r="B27" s="141"/>
      <c r="C27" s="141"/>
      <c r="D27" s="141"/>
      <c r="E27" s="141"/>
      <c r="F27" s="141"/>
    </row>
    <row r="28" spans="1:10" ht="15" customHeight="1" x14ac:dyDescent="0.25">
      <c r="A28" s="141"/>
      <c r="B28" s="141"/>
      <c r="C28" s="141"/>
      <c r="D28" s="141"/>
      <c r="E28" s="141"/>
      <c r="F28" s="141"/>
    </row>
    <row r="29" spans="1:10" ht="15" customHeight="1" x14ac:dyDescent="0.25">
      <c r="A29" s="141"/>
      <c r="B29" s="141"/>
      <c r="C29" s="141"/>
      <c r="D29" s="141"/>
      <c r="E29" s="141"/>
      <c r="F29" s="141"/>
    </row>
    <row r="30" spans="1:10" ht="15" customHeight="1" x14ac:dyDescent="0.25">
      <c r="A30" s="141"/>
      <c r="B30" s="141"/>
      <c r="C30" s="141"/>
      <c r="D30" s="141"/>
      <c r="E30" s="141"/>
      <c r="F30" s="141"/>
    </row>
    <row r="31" spans="1:10" ht="15" customHeight="1" x14ac:dyDescent="0.25">
      <c r="A31" s="141"/>
      <c r="B31" s="141"/>
      <c r="C31" s="141"/>
      <c r="D31" s="141"/>
      <c r="E31" s="141"/>
      <c r="F31" s="141"/>
    </row>
    <row r="32" spans="1:10" ht="15" customHeight="1" x14ac:dyDescent="0.25">
      <c r="A32" s="63"/>
      <c r="B32" s="63"/>
      <c r="C32" s="63"/>
      <c r="D32" s="63"/>
      <c r="E32" s="63"/>
      <c r="F32" s="63"/>
    </row>
    <row r="33" spans="1:8" ht="15" customHeight="1" x14ac:dyDescent="0.25">
      <c r="A33" s="63"/>
      <c r="B33" s="63"/>
      <c r="C33" s="63"/>
      <c r="D33" s="63"/>
      <c r="E33" s="63"/>
      <c r="F33" s="63"/>
    </row>
    <row r="34" spans="1:8" ht="15" customHeight="1" x14ac:dyDescent="0.25">
      <c r="A34" s="63"/>
      <c r="B34" s="63"/>
      <c r="C34" s="63"/>
      <c r="D34" s="63"/>
      <c r="E34" s="63"/>
      <c r="F34" s="63"/>
    </row>
    <row r="35" spans="1:8" ht="15" customHeight="1" x14ac:dyDescent="0.25">
      <c r="A35" s="63"/>
      <c r="B35" s="63"/>
      <c r="C35" s="63"/>
      <c r="D35" s="63"/>
      <c r="E35" s="63"/>
      <c r="F35" s="63"/>
    </row>
    <row r="36" spans="1:8" ht="15" customHeight="1" x14ac:dyDescent="0.25">
      <c r="A36" s="63"/>
      <c r="B36" s="63"/>
      <c r="C36" s="63"/>
      <c r="D36" s="63"/>
      <c r="E36" s="63"/>
      <c r="F36" s="63"/>
    </row>
    <row r="37" spans="1:8" ht="15" customHeight="1" x14ac:dyDescent="0.25">
      <c r="A37" s="63"/>
      <c r="B37" s="63"/>
      <c r="C37" s="63"/>
      <c r="D37" s="63"/>
      <c r="E37" s="63"/>
      <c r="F37" s="63"/>
    </row>
    <row r="38" spans="1:8" ht="15" customHeight="1" x14ac:dyDescent="0.25">
      <c r="A38" s="63"/>
      <c r="B38" s="63"/>
      <c r="C38" s="63"/>
      <c r="D38" s="63"/>
      <c r="E38" s="63"/>
      <c r="F38" s="63"/>
    </row>
    <row r="39" spans="1:8" ht="15" customHeight="1" x14ac:dyDescent="0.25">
      <c r="A39" s="63"/>
      <c r="B39" s="63"/>
      <c r="C39" s="63"/>
      <c r="D39" s="63"/>
      <c r="E39" s="63"/>
      <c r="F39" s="63"/>
    </row>
    <row r="40" spans="1:8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8" ht="15" customHeight="1" x14ac:dyDescent="0.25">
      <c r="B41" s="135"/>
      <c r="C41" s="135"/>
      <c r="D41" s="135"/>
      <c r="E41" s="135"/>
      <c r="F41" s="135"/>
    </row>
    <row r="42" spans="1:8" ht="15" customHeight="1" x14ac:dyDescent="0.25">
      <c r="B42" s="135"/>
      <c r="C42" s="135"/>
      <c r="D42" s="135"/>
      <c r="E42" s="135"/>
      <c r="F42" s="135"/>
      <c r="H42" s="70" t="s">
        <v>1735</v>
      </c>
    </row>
    <row r="43" spans="1:8" ht="15" customHeight="1" x14ac:dyDescent="0.25">
      <c r="B43" s="135"/>
      <c r="C43" s="135"/>
      <c r="D43" s="135"/>
      <c r="E43" s="135"/>
      <c r="F43" s="135"/>
    </row>
    <row r="44" spans="1:8" ht="15" customHeight="1" x14ac:dyDescent="0.25">
      <c r="B44" s="135"/>
      <c r="C44" s="135"/>
      <c r="D44" s="135"/>
      <c r="E44" s="135"/>
      <c r="F44" s="135"/>
    </row>
    <row r="45" spans="1:8" ht="15" customHeight="1" x14ac:dyDescent="0.25">
      <c r="B45" s="135"/>
      <c r="C45" s="135"/>
      <c r="D45" s="135"/>
      <c r="E45" s="135"/>
      <c r="F45" s="135"/>
    </row>
    <row r="48" spans="1:8" ht="15" x14ac:dyDescent="0.25">
      <c r="D48" s="71"/>
      <c r="E48" s="71"/>
      <c r="F48" s="71"/>
    </row>
    <row r="49" spans="2:10" ht="15" x14ac:dyDescent="0.25">
      <c r="B49" s="136"/>
      <c r="C49" s="136"/>
      <c r="D49" s="72"/>
      <c r="E49" s="72"/>
      <c r="F49" s="72"/>
      <c r="J49" s="73"/>
    </row>
  </sheetData>
  <sheetProtection formatCells="0" formatColumns="0" formatRows="0"/>
  <mergeCells count="8">
    <mergeCell ref="B40:F45"/>
    <mergeCell ref="B49:C49"/>
    <mergeCell ref="B2:J2"/>
    <mergeCell ref="B3:J3"/>
    <mergeCell ref="B4:J4"/>
    <mergeCell ref="A9:F9"/>
    <mergeCell ref="A24:F24"/>
    <mergeCell ref="A25:F31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3" firstPageNumber="0" orientation="portrait" r:id="rId1"/>
  <headerFooter alignWithMargins="0">
    <oddHeader>&amp;C&amp;8
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2">
    <pageSetUpPr fitToPage="1"/>
  </sheetPr>
  <dimension ref="A2:H45"/>
  <sheetViews>
    <sheetView showGridLines="0" view="pageBreakPreview" topLeftCell="A34" zoomScaleNormal="100" zoomScaleSheetLayoutView="100" workbookViewId="0">
      <selection activeCell="B40" sqref="B40:F45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8" ht="15" customHeight="1" x14ac:dyDescent="0.25">
      <c r="A17" s="62"/>
      <c r="B17" s="62"/>
      <c r="C17" s="62"/>
      <c r="D17" s="62"/>
      <c r="E17" s="62"/>
      <c r="F17" s="62"/>
    </row>
    <row r="18" spans="1:8" ht="15" customHeight="1" x14ac:dyDescent="0.25">
      <c r="A18" s="62"/>
      <c r="B18" s="62"/>
      <c r="C18" s="62"/>
      <c r="D18" s="62"/>
      <c r="E18" s="62"/>
      <c r="F18" s="62"/>
    </row>
    <row r="19" spans="1:8" ht="15" customHeight="1" x14ac:dyDescent="0.25">
      <c r="A19" s="62"/>
      <c r="B19" s="62"/>
      <c r="C19" s="62"/>
      <c r="D19" s="62"/>
      <c r="E19" s="62"/>
      <c r="F19" s="62"/>
    </row>
    <row r="20" spans="1:8" ht="15" customHeight="1" x14ac:dyDescent="0.25">
      <c r="A20" s="62"/>
      <c r="B20" s="62"/>
      <c r="C20" s="62"/>
      <c r="D20" s="62"/>
      <c r="E20" s="62"/>
      <c r="F20" s="62"/>
    </row>
    <row r="21" spans="1:8" ht="15" customHeight="1" x14ac:dyDescent="0.25">
      <c r="A21" s="62"/>
      <c r="B21" s="62"/>
      <c r="C21" s="62"/>
      <c r="D21" s="62"/>
      <c r="E21" s="62"/>
      <c r="F21" s="62"/>
    </row>
    <row r="22" spans="1:8" ht="15" customHeight="1" x14ac:dyDescent="0.25">
      <c r="A22" s="62"/>
      <c r="B22" s="62"/>
      <c r="C22" s="62"/>
      <c r="D22" s="62"/>
      <c r="E22" s="62"/>
      <c r="F22" s="62"/>
    </row>
    <row r="23" spans="1:8" ht="15" customHeight="1" x14ac:dyDescent="0.25">
      <c r="A23" s="62"/>
      <c r="B23" s="62"/>
      <c r="C23" s="62"/>
      <c r="D23" s="62"/>
      <c r="E23" s="62"/>
      <c r="F23" s="62"/>
    </row>
    <row r="24" spans="1:8" ht="15" customHeight="1" x14ac:dyDescent="0.25">
      <c r="A24" s="142" t="s">
        <v>1736</v>
      </c>
      <c r="B24" s="142"/>
      <c r="C24" s="142"/>
      <c r="D24" s="142"/>
      <c r="E24" s="142"/>
      <c r="F24" s="142"/>
    </row>
    <row r="25" spans="1:8" ht="15" customHeight="1" x14ac:dyDescent="0.25">
      <c r="A25" s="142"/>
      <c r="B25" s="142"/>
      <c r="C25" s="142"/>
      <c r="D25" s="142"/>
      <c r="E25" s="142"/>
      <c r="F25" s="142"/>
    </row>
    <row r="26" spans="1:8" ht="15" customHeight="1" x14ac:dyDescent="0.25">
      <c r="A26" s="142"/>
      <c r="B26" s="142"/>
      <c r="C26" s="142"/>
      <c r="D26" s="142"/>
      <c r="E26" s="142"/>
      <c r="F26" s="142"/>
      <c r="H26" s="70" t="s">
        <v>1737</v>
      </c>
    </row>
    <row r="27" spans="1:8" ht="15" customHeight="1" x14ac:dyDescent="0.25">
      <c r="A27" s="142"/>
      <c r="B27" s="142"/>
      <c r="C27" s="142"/>
      <c r="D27" s="142"/>
      <c r="E27" s="142"/>
      <c r="F27" s="142"/>
    </row>
    <row r="28" spans="1:8" ht="15" customHeight="1" x14ac:dyDescent="0.25">
      <c r="A28" s="142"/>
      <c r="B28" s="142"/>
      <c r="C28" s="142"/>
      <c r="D28" s="142"/>
      <c r="E28" s="142"/>
      <c r="F28" s="142"/>
    </row>
    <row r="29" spans="1:8" ht="15" customHeight="1" x14ac:dyDescent="0.25">
      <c r="A29" s="62"/>
      <c r="B29" s="62"/>
      <c r="C29" s="62"/>
      <c r="D29" s="62"/>
      <c r="E29" s="62"/>
      <c r="F29" s="62"/>
    </row>
    <row r="30" spans="1:8" ht="15" customHeight="1" x14ac:dyDescent="0.25">
      <c r="A30" s="62"/>
      <c r="B30" s="62"/>
      <c r="C30" s="62"/>
      <c r="D30" s="62"/>
      <c r="E30" s="62"/>
      <c r="F30" s="62"/>
    </row>
    <row r="31" spans="1:8" ht="15" customHeight="1" x14ac:dyDescent="0.25">
      <c r="A31" s="142" t="s">
        <v>1738</v>
      </c>
      <c r="B31" s="142"/>
      <c r="C31" s="142"/>
      <c r="D31" s="142"/>
      <c r="E31" s="142"/>
      <c r="F31" s="142"/>
    </row>
    <row r="32" spans="1:8" ht="15" customHeight="1" x14ac:dyDescent="0.25">
      <c r="A32" s="142"/>
      <c r="B32" s="142"/>
      <c r="C32" s="142"/>
      <c r="D32" s="142"/>
      <c r="E32" s="142"/>
      <c r="F32" s="142"/>
    </row>
    <row r="33" spans="1:6" ht="15" customHeight="1" x14ac:dyDescent="0.25">
      <c r="A33" s="142"/>
      <c r="B33" s="142"/>
      <c r="C33" s="142"/>
      <c r="D33" s="142"/>
      <c r="E33" s="142"/>
      <c r="F33" s="142"/>
    </row>
    <row r="34" spans="1:6" ht="15" customHeight="1" x14ac:dyDescent="0.25">
      <c r="A34" s="62"/>
      <c r="B34" s="62"/>
      <c r="C34" s="62"/>
      <c r="D34" s="62"/>
      <c r="E34" s="62"/>
      <c r="F34" s="62"/>
    </row>
    <row r="35" spans="1:6" ht="15" customHeight="1" x14ac:dyDescent="0.25">
      <c r="A35" s="62"/>
      <c r="B35" s="62"/>
      <c r="C35" s="62"/>
      <c r="D35" s="62"/>
      <c r="E35" s="62"/>
      <c r="F35" s="62"/>
    </row>
    <row r="36" spans="1:6" ht="15" customHeight="1" x14ac:dyDescent="0.25">
      <c r="A36" s="62"/>
      <c r="B36" s="62"/>
      <c r="C36" s="62"/>
      <c r="D36" s="62"/>
      <c r="E36" s="62"/>
      <c r="F36" s="62"/>
    </row>
    <row r="37" spans="1:6" ht="15" customHeight="1" x14ac:dyDescent="0.25">
      <c r="A37" s="62"/>
      <c r="B37" s="62"/>
      <c r="C37" s="62"/>
      <c r="D37" s="62"/>
      <c r="E37" s="62"/>
      <c r="F37" s="62"/>
    </row>
    <row r="38" spans="1:6" ht="15" customHeight="1" x14ac:dyDescent="0.25">
      <c r="A38" s="62"/>
      <c r="B38" s="62"/>
      <c r="C38" s="62"/>
      <c r="D38" s="62"/>
      <c r="E38" s="62"/>
      <c r="F38" s="62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3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
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3">
    <pageSetUpPr fitToPage="1"/>
  </sheetPr>
  <dimension ref="A2:H45"/>
  <sheetViews>
    <sheetView showGridLines="0" view="pageBreakPreview" topLeftCell="A34" zoomScaleNormal="100" zoomScaleSheetLayoutView="100" workbookViewId="0">
      <selection activeCell="B40" sqref="B40:F45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8" ht="15" customHeight="1" x14ac:dyDescent="0.25">
      <c r="A17" s="62"/>
      <c r="B17" s="62"/>
      <c r="C17" s="62"/>
      <c r="D17" s="62"/>
      <c r="E17" s="62"/>
      <c r="F17" s="62"/>
    </row>
    <row r="18" spans="1:8" ht="15" customHeight="1" x14ac:dyDescent="0.25">
      <c r="A18" s="62"/>
      <c r="B18" s="62"/>
      <c r="C18" s="62"/>
      <c r="D18" s="62"/>
      <c r="E18" s="62"/>
      <c r="F18" s="62"/>
    </row>
    <row r="19" spans="1:8" ht="15" customHeight="1" x14ac:dyDescent="0.25">
      <c r="A19" s="62"/>
      <c r="B19" s="62"/>
      <c r="C19" s="62"/>
      <c r="D19" s="62"/>
      <c r="E19" s="62"/>
      <c r="F19" s="62"/>
    </row>
    <row r="20" spans="1:8" ht="15" customHeight="1" x14ac:dyDescent="0.25">
      <c r="A20" s="62"/>
      <c r="B20" s="62"/>
      <c r="C20" s="62"/>
      <c r="D20" s="62"/>
      <c r="E20" s="62"/>
      <c r="F20" s="62"/>
    </row>
    <row r="21" spans="1:8" ht="15" customHeight="1" x14ac:dyDescent="0.25">
      <c r="A21" s="62"/>
      <c r="B21" s="62"/>
      <c r="C21" s="62"/>
      <c r="D21" s="62"/>
      <c r="E21" s="62"/>
      <c r="F21" s="62"/>
    </row>
    <row r="22" spans="1:8" ht="15" customHeight="1" x14ac:dyDescent="0.25">
      <c r="A22" s="62"/>
      <c r="B22" s="62"/>
      <c r="C22" s="62"/>
      <c r="D22" s="62"/>
      <c r="E22" s="62"/>
      <c r="F22" s="62"/>
    </row>
    <row r="23" spans="1:8" ht="15" customHeight="1" x14ac:dyDescent="0.25">
      <c r="A23" s="62"/>
      <c r="B23" s="62"/>
      <c r="C23" s="62"/>
      <c r="D23" s="62"/>
      <c r="E23" s="62"/>
      <c r="F23" s="62"/>
    </row>
    <row r="24" spans="1:8" ht="15" customHeight="1" x14ac:dyDescent="0.25">
      <c r="A24" s="142" t="s">
        <v>1736</v>
      </c>
      <c r="B24" s="142"/>
      <c r="C24" s="142"/>
      <c r="D24" s="142"/>
      <c r="E24" s="142"/>
      <c r="F24" s="142"/>
    </row>
    <row r="25" spans="1:8" ht="15" customHeight="1" x14ac:dyDescent="0.25">
      <c r="A25" s="142"/>
      <c r="B25" s="142"/>
      <c r="C25" s="142"/>
      <c r="D25" s="142"/>
      <c r="E25" s="142"/>
      <c r="F25" s="142"/>
    </row>
    <row r="26" spans="1:8" ht="15" customHeight="1" x14ac:dyDescent="0.25">
      <c r="A26" s="142"/>
      <c r="B26" s="142"/>
      <c r="C26" s="142"/>
      <c r="D26" s="142"/>
      <c r="E26" s="142"/>
      <c r="F26" s="142"/>
      <c r="H26" s="70" t="s">
        <v>1737</v>
      </c>
    </row>
    <row r="27" spans="1:8" ht="15" customHeight="1" x14ac:dyDescent="0.25">
      <c r="A27" s="142"/>
      <c r="B27" s="142"/>
      <c r="C27" s="142"/>
      <c r="D27" s="142"/>
      <c r="E27" s="142"/>
      <c r="F27" s="142"/>
    </row>
    <row r="28" spans="1:8" ht="15" customHeight="1" x14ac:dyDescent="0.25">
      <c r="A28" s="142"/>
      <c r="B28" s="142"/>
      <c r="C28" s="142"/>
      <c r="D28" s="142"/>
      <c r="E28" s="142"/>
      <c r="F28" s="142"/>
    </row>
    <row r="29" spans="1:8" ht="15" customHeight="1" x14ac:dyDescent="0.25">
      <c r="A29" s="62"/>
      <c r="B29" s="62"/>
      <c r="C29" s="62"/>
      <c r="D29" s="62"/>
      <c r="E29" s="62"/>
      <c r="F29" s="62"/>
    </row>
    <row r="30" spans="1:8" ht="15" customHeight="1" x14ac:dyDescent="0.25">
      <c r="A30" s="62"/>
      <c r="B30" s="62"/>
      <c r="C30" s="62"/>
      <c r="D30" s="62"/>
      <c r="E30" s="62"/>
      <c r="F30" s="62"/>
    </row>
    <row r="31" spans="1:8" ht="15" customHeight="1" x14ac:dyDescent="0.25">
      <c r="A31" s="142" t="s">
        <v>1739</v>
      </c>
      <c r="B31" s="142"/>
      <c r="C31" s="142"/>
      <c r="D31" s="142"/>
      <c r="E31" s="142"/>
      <c r="F31" s="142"/>
    </row>
    <row r="32" spans="1:8" ht="15" customHeight="1" x14ac:dyDescent="0.25">
      <c r="A32" s="142"/>
      <c r="B32" s="142"/>
      <c r="C32" s="142"/>
      <c r="D32" s="142"/>
      <c r="E32" s="142"/>
      <c r="F32" s="142"/>
    </row>
    <row r="33" spans="1:6" ht="15" customHeight="1" x14ac:dyDescent="0.25">
      <c r="A33" s="142"/>
      <c r="B33" s="142"/>
      <c r="C33" s="142"/>
      <c r="D33" s="142"/>
      <c r="E33" s="142"/>
      <c r="F33" s="142"/>
    </row>
    <row r="34" spans="1:6" ht="15" customHeight="1" x14ac:dyDescent="0.25">
      <c r="A34" s="62"/>
      <c r="B34" s="62"/>
      <c r="C34" s="62"/>
      <c r="D34" s="62"/>
      <c r="E34" s="62"/>
      <c r="F34" s="62"/>
    </row>
    <row r="35" spans="1:6" ht="15" customHeight="1" x14ac:dyDescent="0.25">
      <c r="A35" s="62"/>
      <c r="B35" s="62"/>
      <c r="C35" s="62"/>
      <c r="D35" s="62"/>
      <c r="E35" s="62"/>
      <c r="F35" s="62"/>
    </row>
    <row r="36" spans="1:6" ht="15" customHeight="1" x14ac:dyDescent="0.25">
      <c r="A36" s="62"/>
      <c r="B36" s="62"/>
      <c r="C36" s="62"/>
      <c r="D36" s="62"/>
      <c r="E36" s="62"/>
      <c r="F36" s="62"/>
    </row>
    <row r="37" spans="1:6" ht="15" customHeight="1" x14ac:dyDescent="0.25">
      <c r="A37" s="62"/>
      <c r="B37" s="62"/>
      <c r="C37" s="62"/>
      <c r="D37" s="62"/>
      <c r="E37" s="62"/>
      <c r="F37" s="62"/>
    </row>
    <row r="38" spans="1:6" ht="15" customHeight="1" x14ac:dyDescent="0.25">
      <c r="A38" s="62"/>
      <c r="B38" s="62"/>
      <c r="C38" s="62"/>
      <c r="D38" s="62"/>
      <c r="E38" s="62"/>
      <c r="F38" s="62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3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4">
    <pageSetUpPr fitToPage="1"/>
  </sheetPr>
  <dimension ref="A2:H45"/>
  <sheetViews>
    <sheetView showGridLines="0" view="pageBreakPreview" topLeftCell="A25" zoomScaleNormal="100" zoomScaleSheetLayoutView="100" workbookViewId="0">
      <selection activeCell="B40" sqref="B40:F45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8" ht="15" customHeight="1" x14ac:dyDescent="0.25">
      <c r="A17" s="62"/>
      <c r="B17" s="62"/>
      <c r="C17" s="62"/>
      <c r="D17" s="62"/>
      <c r="E17" s="62"/>
      <c r="F17" s="62"/>
    </row>
    <row r="18" spans="1:8" ht="15" customHeight="1" x14ac:dyDescent="0.25">
      <c r="A18" s="62"/>
      <c r="B18" s="62"/>
      <c r="C18" s="62"/>
      <c r="D18" s="62"/>
      <c r="E18" s="62"/>
      <c r="F18" s="62"/>
    </row>
    <row r="19" spans="1:8" ht="15" customHeight="1" x14ac:dyDescent="0.25">
      <c r="A19" s="62"/>
      <c r="B19" s="62"/>
      <c r="C19" s="62"/>
      <c r="D19" s="62"/>
      <c r="E19" s="62"/>
      <c r="F19" s="62"/>
    </row>
    <row r="20" spans="1:8" ht="15" customHeight="1" x14ac:dyDescent="0.25">
      <c r="A20" s="62"/>
      <c r="B20" s="62"/>
      <c r="C20" s="62"/>
      <c r="D20" s="62"/>
      <c r="E20" s="62"/>
      <c r="F20" s="62"/>
    </row>
    <row r="21" spans="1:8" ht="15" customHeight="1" x14ac:dyDescent="0.25">
      <c r="A21" s="62"/>
      <c r="B21" s="62"/>
      <c r="C21" s="62"/>
      <c r="D21" s="62"/>
      <c r="E21" s="62"/>
      <c r="F21" s="62"/>
    </row>
    <row r="22" spans="1:8" ht="15" customHeight="1" x14ac:dyDescent="0.25">
      <c r="A22" s="62"/>
      <c r="B22" s="62"/>
      <c r="C22" s="62"/>
      <c r="D22" s="62"/>
      <c r="E22" s="62"/>
      <c r="F22" s="62"/>
    </row>
    <row r="23" spans="1:8" ht="15" customHeight="1" x14ac:dyDescent="0.25">
      <c r="A23" s="62"/>
      <c r="B23" s="62"/>
      <c r="C23" s="62"/>
      <c r="D23" s="62"/>
      <c r="E23" s="62"/>
      <c r="F23" s="62"/>
    </row>
    <row r="24" spans="1:8" ht="15" customHeight="1" x14ac:dyDescent="0.25">
      <c r="A24" s="142" t="s">
        <v>1740</v>
      </c>
      <c r="B24" s="142"/>
      <c r="C24" s="142"/>
      <c r="D24" s="142"/>
      <c r="E24" s="142"/>
      <c r="F24" s="142"/>
    </row>
    <row r="25" spans="1:8" ht="15" customHeight="1" x14ac:dyDescent="0.25">
      <c r="A25" s="142"/>
      <c r="B25" s="142"/>
      <c r="C25" s="142"/>
      <c r="D25" s="142"/>
      <c r="E25" s="142"/>
      <c r="F25" s="142"/>
      <c r="H25" s="70" t="s">
        <v>1737</v>
      </c>
    </row>
    <row r="26" spans="1:8" ht="15" customHeight="1" x14ac:dyDescent="0.25">
      <c r="A26" s="142"/>
      <c r="B26" s="142"/>
      <c r="C26" s="142"/>
      <c r="D26" s="142"/>
      <c r="E26" s="142"/>
      <c r="F26" s="142"/>
    </row>
    <row r="27" spans="1:8" ht="15" customHeight="1" x14ac:dyDescent="0.25">
      <c r="A27" s="142"/>
      <c r="B27" s="142"/>
      <c r="C27" s="142"/>
      <c r="D27" s="142"/>
      <c r="E27" s="142"/>
      <c r="F27" s="142"/>
      <c r="H27" s="70" t="s">
        <v>1741</v>
      </c>
    </row>
    <row r="28" spans="1:8" ht="15" customHeight="1" x14ac:dyDescent="0.25">
      <c r="A28" s="142"/>
      <c r="B28" s="142"/>
      <c r="C28" s="142"/>
      <c r="D28" s="142"/>
      <c r="E28" s="142"/>
      <c r="F28" s="142"/>
    </row>
    <row r="29" spans="1:8" ht="15" customHeight="1" x14ac:dyDescent="0.25">
      <c r="A29" s="62"/>
      <c r="B29" s="62"/>
      <c r="C29" s="62"/>
      <c r="D29" s="62"/>
      <c r="E29" s="62"/>
      <c r="F29" s="62"/>
    </row>
    <row r="30" spans="1:8" ht="15" customHeight="1" x14ac:dyDescent="0.25">
      <c r="A30" s="62"/>
      <c r="B30" s="62"/>
      <c r="C30" s="62"/>
      <c r="D30" s="62"/>
      <c r="E30" s="62"/>
      <c r="F30" s="62"/>
    </row>
    <row r="31" spans="1:8" ht="15" customHeight="1" x14ac:dyDescent="0.25">
      <c r="A31" s="142" t="s">
        <v>1738</v>
      </c>
      <c r="B31" s="142"/>
      <c r="C31" s="142"/>
      <c r="D31" s="142"/>
      <c r="E31" s="142"/>
      <c r="F31" s="142"/>
    </row>
    <row r="32" spans="1:8" ht="15" customHeight="1" x14ac:dyDescent="0.25">
      <c r="A32" s="142"/>
      <c r="B32" s="142"/>
      <c r="C32" s="142"/>
      <c r="D32" s="142"/>
      <c r="E32" s="142"/>
      <c r="F32" s="142"/>
    </row>
    <row r="33" spans="1:6" ht="15" customHeight="1" x14ac:dyDescent="0.25">
      <c r="A33" s="142"/>
      <c r="B33" s="142"/>
      <c r="C33" s="142"/>
      <c r="D33" s="142"/>
      <c r="E33" s="142"/>
      <c r="F33" s="142"/>
    </row>
    <row r="34" spans="1:6" ht="15" customHeight="1" x14ac:dyDescent="0.25">
      <c r="A34" s="62"/>
      <c r="B34" s="62"/>
      <c r="C34" s="62"/>
      <c r="D34" s="62"/>
      <c r="E34" s="62"/>
      <c r="F34" s="62"/>
    </row>
    <row r="35" spans="1:6" ht="15" customHeight="1" x14ac:dyDescent="0.25">
      <c r="A35" s="62"/>
      <c r="B35" s="62"/>
      <c r="C35" s="62"/>
      <c r="D35" s="62"/>
      <c r="E35" s="62"/>
      <c r="F35" s="62"/>
    </row>
    <row r="36" spans="1:6" ht="15" customHeight="1" x14ac:dyDescent="0.25">
      <c r="A36" s="62"/>
      <c r="B36" s="62"/>
      <c r="C36" s="62"/>
      <c r="D36" s="62"/>
      <c r="E36" s="62"/>
      <c r="F36" s="62"/>
    </row>
    <row r="37" spans="1:6" ht="15" customHeight="1" x14ac:dyDescent="0.25">
      <c r="A37" s="62"/>
      <c r="B37" s="62"/>
      <c r="C37" s="62"/>
      <c r="D37" s="62"/>
      <c r="E37" s="62"/>
      <c r="F37" s="62"/>
    </row>
    <row r="38" spans="1:6" ht="15" customHeight="1" x14ac:dyDescent="0.25">
      <c r="A38" s="62"/>
      <c r="B38" s="62"/>
      <c r="C38" s="62"/>
      <c r="D38" s="62"/>
      <c r="E38" s="62"/>
      <c r="F38" s="62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3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5">
    <pageSetUpPr fitToPage="1"/>
  </sheetPr>
  <dimension ref="A2:H45"/>
  <sheetViews>
    <sheetView showGridLines="0" view="pageBreakPreview" topLeftCell="A22" zoomScaleNormal="100" zoomScaleSheetLayoutView="100" workbookViewId="0">
      <selection activeCell="B40" sqref="B40:F45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8" ht="15" customHeight="1" x14ac:dyDescent="0.25">
      <c r="A17" s="62"/>
      <c r="B17" s="62"/>
      <c r="C17" s="62"/>
      <c r="D17" s="62"/>
      <c r="E17" s="62"/>
      <c r="F17" s="62"/>
    </row>
    <row r="18" spans="1:8" ht="15" customHeight="1" x14ac:dyDescent="0.25">
      <c r="A18" s="62"/>
      <c r="B18" s="62"/>
      <c r="C18" s="62"/>
      <c r="D18" s="62"/>
      <c r="E18" s="62"/>
      <c r="F18" s="62"/>
    </row>
    <row r="19" spans="1:8" ht="15" customHeight="1" x14ac:dyDescent="0.25">
      <c r="A19" s="62"/>
      <c r="B19" s="62"/>
      <c r="C19" s="62"/>
      <c r="D19" s="62"/>
      <c r="E19" s="62"/>
      <c r="F19" s="62"/>
    </row>
    <row r="20" spans="1:8" ht="15" customHeight="1" x14ac:dyDescent="0.25">
      <c r="A20" s="62"/>
      <c r="B20" s="62"/>
      <c r="C20" s="62"/>
      <c r="D20" s="62"/>
      <c r="E20" s="62"/>
      <c r="F20" s="62"/>
    </row>
    <row r="21" spans="1:8" ht="15" customHeight="1" x14ac:dyDescent="0.25">
      <c r="A21" s="62"/>
      <c r="B21" s="62"/>
      <c r="C21" s="62"/>
      <c r="D21" s="62"/>
      <c r="E21" s="62"/>
      <c r="F21" s="62"/>
    </row>
    <row r="22" spans="1:8" ht="15" customHeight="1" x14ac:dyDescent="0.25">
      <c r="A22" s="62"/>
      <c r="B22" s="62"/>
      <c r="C22" s="62"/>
      <c r="D22" s="62"/>
      <c r="E22" s="62"/>
      <c r="F22" s="62"/>
    </row>
    <row r="23" spans="1:8" ht="15" customHeight="1" x14ac:dyDescent="0.25">
      <c r="A23" s="62"/>
      <c r="B23" s="62"/>
      <c r="C23" s="62"/>
      <c r="D23" s="62"/>
      <c r="E23" s="62"/>
      <c r="F23" s="62"/>
    </row>
    <row r="24" spans="1:8" ht="15" customHeight="1" x14ac:dyDescent="0.25">
      <c r="A24" s="142" t="s">
        <v>1740</v>
      </c>
      <c r="B24" s="142"/>
      <c r="C24" s="142"/>
      <c r="D24" s="142"/>
      <c r="E24" s="142"/>
      <c r="F24" s="142"/>
    </row>
    <row r="25" spans="1:8" ht="15" customHeight="1" x14ac:dyDescent="0.25">
      <c r="A25" s="142"/>
      <c r="B25" s="142"/>
      <c r="C25" s="142"/>
      <c r="D25" s="142"/>
      <c r="E25" s="142"/>
      <c r="F25" s="142"/>
    </row>
    <row r="26" spans="1:8" ht="15" customHeight="1" x14ac:dyDescent="0.25">
      <c r="A26" s="142"/>
      <c r="B26" s="142"/>
      <c r="C26" s="142"/>
      <c r="D26" s="142"/>
      <c r="E26" s="142"/>
      <c r="F26" s="142"/>
      <c r="H26" s="70" t="s">
        <v>1737</v>
      </c>
    </row>
    <row r="27" spans="1:8" ht="15" customHeight="1" x14ac:dyDescent="0.25">
      <c r="A27" s="142"/>
      <c r="B27" s="142"/>
      <c r="C27" s="142"/>
      <c r="D27" s="142"/>
      <c r="E27" s="142"/>
      <c r="F27" s="142"/>
    </row>
    <row r="28" spans="1:8" ht="15" customHeight="1" x14ac:dyDescent="0.25">
      <c r="A28" s="142"/>
      <c r="B28" s="142"/>
      <c r="C28" s="142"/>
      <c r="D28" s="142"/>
      <c r="E28" s="142"/>
      <c r="F28" s="142"/>
      <c r="H28" s="70" t="s">
        <v>1741</v>
      </c>
    </row>
    <row r="29" spans="1:8" ht="15" customHeight="1" x14ac:dyDescent="0.25">
      <c r="A29" s="62"/>
      <c r="B29" s="62"/>
      <c r="C29" s="62"/>
      <c r="D29" s="62"/>
      <c r="E29" s="62"/>
      <c r="F29" s="62"/>
    </row>
    <row r="30" spans="1:8" ht="15" customHeight="1" x14ac:dyDescent="0.25">
      <c r="A30" s="62"/>
      <c r="B30" s="62"/>
      <c r="C30" s="62"/>
      <c r="D30" s="62"/>
      <c r="E30" s="62"/>
      <c r="F30" s="62"/>
    </row>
    <row r="31" spans="1:8" ht="15" customHeight="1" x14ac:dyDescent="0.25">
      <c r="A31" s="142" t="s">
        <v>1739</v>
      </c>
      <c r="B31" s="142"/>
      <c r="C31" s="142"/>
      <c r="D31" s="142"/>
      <c r="E31" s="142"/>
      <c r="F31" s="142"/>
    </row>
    <row r="32" spans="1:8" ht="15" customHeight="1" x14ac:dyDescent="0.25">
      <c r="A32" s="142"/>
      <c r="B32" s="142"/>
      <c r="C32" s="142"/>
      <c r="D32" s="142"/>
      <c r="E32" s="142"/>
      <c r="F32" s="142"/>
    </row>
    <row r="33" spans="1:6" ht="15" customHeight="1" x14ac:dyDescent="0.25">
      <c r="A33" s="142"/>
      <c r="B33" s="142"/>
      <c r="C33" s="142"/>
      <c r="D33" s="142"/>
      <c r="E33" s="142"/>
      <c r="F33" s="142"/>
    </row>
    <row r="34" spans="1:6" ht="15" customHeight="1" x14ac:dyDescent="0.25">
      <c r="A34" s="62"/>
      <c r="B34" s="62"/>
      <c r="C34" s="62"/>
      <c r="D34" s="62"/>
      <c r="E34" s="62"/>
      <c r="F34" s="62"/>
    </row>
    <row r="35" spans="1:6" ht="15" customHeight="1" x14ac:dyDescent="0.25">
      <c r="A35" s="62"/>
      <c r="B35" s="62"/>
      <c r="C35" s="62"/>
      <c r="D35" s="62"/>
      <c r="E35" s="62"/>
      <c r="F35" s="62"/>
    </row>
    <row r="36" spans="1:6" ht="15" customHeight="1" x14ac:dyDescent="0.25">
      <c r="A36" s="62"/>
      <c r="B36" s="62"/>
      <c r="C36" s="62"/>
      <c r="D36" s="62"/>
      <c r="E36" s="62"/>
      <c r="F36" s="62"/>
    </row>
    <row r="37" spans="1:6" ht="15" customHeight="1" x14ac:dyDescent="0.25">
      <c r="A37" s="62"/>
      <c r="B37" s="62"/>
      <c r="C37" s="62"/>
      <c r="D37" s="62"/>
      <c r="E37" s="62"/>
      <c r="F37" s="62"/>
    </row>
    <row r="38" spans="1:6" ht="15" customHeight="1" x14ac:dyDescent="0.25">
      <c r="A38" s="62"/>
      <c r="B38" s="62"/>
      <c r="C38" s="62"/>
      <c r="D38" s="62"/>
      <c r="E38" s="62"/>
      <c r="F38" s="62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3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
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pageSetUpPr fitToPage="1"/>
  </sheetPr>
  <dimension ref="A2:F45"/>
  <sheetViews>
    <sheetView showGridLines="0" view="pageBreakPreview" zoomScaleNormal="100" zoomScaleSheetLayoutView="100" workbookViewId="0">
      <selection activeCell="A29" sqref="A29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75"/>
      <c r="B16" s="62"/>
      <c r="C16" s="62"/>
      <c r="D16" s="62"/>
      <c r="E16" s="62"/>
      <c r="F16" s="62"/>
    </row>
    <row r="17" spans="1:6" ht="15" customHeight="1" x14ac:dyDescent="0.25">
      <c r="A17" s="75"/>
      <c r="B17" s="62"/>
      <c r="C17" s="62"/>
      <c r="D17" s="62"/>
      <c r="E17" s="62"/>
      <c r="F17" s="62"/>
    </row>
    <row r="18" spans="1:6" ht="15" customHeight="1" x14ac:dyDescent="0.25">
      <c r="A18" s="75"/>
      <c r="B18" s="62"/>
      <c r="C18" s="62"/>
      <c r="D18" s="62"/>
      <c r="E18" s="62"/>
      <c r="F18" s="62"/>
    </row>
    <row r="19" spans="1:6" ht="15" customHeight="1" x14ac:dyDescent="0.25">
      <c r="A19" s="75"/>
      <c r="B19" s="62"/>
      <c r="C19" s="62"/>
      <c r="D19" s="62"/>
      <c r="E19" s="62"/>
      <c r="F19" s="62"/>
    </row>
    <row r="20" spans="1:6" ht="15" customHeight="1" x14ac:dyDescent="0.25">
      <c r="A20" s="75"/>
      <c r="B20" s="62"/>
      <c r="C20" s="62"/>
      <c r="D20" s="62"/>
      <c r="E20" s="62"/>
      <c r="F20" s="62"/>
    </row>
    <row r="21" spans="1:6" ht="15" customHeight="1" x14ac:dyDescent="0.25">
      <c r="A21" s="75"/>
      <c r="B21" s="62"/>
      <c r="C21" s="62"/>
      <c r="D21" s="62"/>
      <c r="E21" s="62"/>
      <c r="F21" s="62"/>
    </row>
    <row r="22" spans="1:6" ht="15" customHeight="1" x14ac:dyDescent="0.25">
      <c r="A22" s="75"/>
      <c r="B22" s="62"/>
      <c r="C22" s="62"/>
      <c r="D22" s="62"/>
      <c r="E22" s="62"/>
      <c r="F22" s="62"/>
    </row>
    <row r="23" spans="1:6" ht="15" customHeight="1" x14ac:dyDescent="0.25">
      <c r="A23" s="75"/>
      <c r="B23" s="62"/>
      <c r="C23" s="62"/>
      <c r="D23" s="62"/>
      <c r="E23" s="62"/>
      <c r="F23" s="62"/>
    </row>
    <row r="24" spans="1:6" ht="15" customHeight="1" x14ac:dyDescent="0.25">
      <c r="A24" s="146" t="s">
        <v>1753</v>
      </c>
      <c r="B24" s="146"/>
      <c r="C24" s="146"/>
      <c r="D24" s="146"/>
      <c r="E24" s="146"/>
      <c r="F24" s="146"/>
    </row>
    <row r="25" spans="1:6" ht="15" customHeight="1" x14ac:dyDescent="0.25">
      <c r="A25" s="146"/>
      <c r="B25" s="146"/>
      <c r="C25" s="146"/>
      <c r="D25" s="146"/>
      <c r="E25" s="146"/>
      <c r="F25" s="146"/>
    </row>
    <row r="26" spans="1:6" ht="15" customHeight="1" x14ac:dyDescent="0.25">
      <c r="A26" s="146"/>
      <c r="B26" s="146"/>
      <c r="C26" s="146"/>
      <c r="D26" s="146"/>
      <c r="E26" s="146"/>
      <c r="F26" s="146"/>
    </row>
    <row r="27" spans="1:6" ht="15" customHeight="1" x14ac:dyDescent="0.25">
      <c r="A27" s="146"/>
      <c r="B27" s="146"/>
      <c r="C27" s="146"/>
      <c r="D27" s="146"/>
      <c r="E27" s="146"/>
      <c r="F27" s="146"/>
    </row>
    <row r="28" spans="1:6" ht="15" customHeight="1" x14ac:dyDescent="0.25">
      <c r="A28" s="146"/>
      <c r="B28" s="146"/>
      <c r="C28" s="146"/>
      <c r="D28" s="146"/>
      <c r="E28" s="146"/>
      <c r="F28" s="146"/>
    </row>
    <row r="29" spans="1:6" ht="15" customHeight="1" x14ac:dyDescent="0.25">
      <c r="A29" s="75"/>
      <c r="B29" s="62"/>
      <c r="C29" s="62"/>
      <c r="D29" s="62"/>
      <c r="E29" s="62"/>
      <c r="F29" s="62"/>
    </row>
    <row r="30" spans="1:6" ht="15" customHeight="1" x14ac:dyDescent="0.25">
      <c r="A30" s="75"/>
      <c r="B30" s="62"/>
      <c r="C30" s="62"/>
      <c r="D30" s="62"/>
      <c r="E30" s="62"/>
      <c r="F30" s="62"/>
    </row>
    <row r="31" spans="1:6" ht="15" customHeight="1" x14ac:dyDescent="0.25">
      <c r="A31" s="75"/>
      <c r="B31" s="62"/>
      <c r="C31" s="62"/>
      <c r="D31" s="62"/>
      <c r="E31" s="62"/>
      <c r="F31" s="62"/>
    </row>
    <row r="32" spans="1:6" ht="15" customHeight="1" x14ac:dyDescent="0.25">
      <c r="A32" s="75"/>
      <c r="B32" s="62"/>
      <c r="C32" s="62"/>
      <c r="D32" s="62"/>
      <c r="E32" s="62"/>
      <c r="F32" s="62"/>
    </row>
    <row r="33" spans="1:6" ht="15" customHeight="1" x14ac:dyDescent="0.25">
      <c r="A33" s="75"/>
      <c r="B33" s="62"/>
      <c r="C33" s="62"/>
      <c r="D33" s="62"/>
      <c r="E33" s="62"/>
      <c r="F33" s="62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75"/>
      <c r="B37" s="62"/>
      <c r="C37" s="62"/>
      <c r="D37" s="62"/>
      <c r="E37" s="62"/>
      <c r="F37" s="62"/>
    </row>
    <row r="38" spans="1:6" ht="15" customHeight="1" x14ac:dyDescent="0.25">
      <c r="A38" s="75"/>
      <c r="B38" s="62"/>
      <c r="C38" s="62"/>
      <c r="D38" s="62"/>
      <c r="E38" s="62"/>
      <c r="F38" s="62"/>
    </row>
    <row r="39" spans="1:6" ht="15" customHeight="1" x14ac:dyDescent="0.25">
      <c r="A39" s="75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8">
    <mergeCell ref="A24:F28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pageSetUpPr fitToPage="1"/>
  </sheetPr>
  <dimension ref="A2:F45"/>
  <sheetViews>
    <sheetView showGridLines="0" view="pageBreakPreview" topLeftCell="A3" zoomScaleNormal="100" zoomScaleSheetLayoutView="100" workbookViewId="0">
      <selection activeCell="M24" sqref="M24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75"/>
      <c r="B16" s="62"/>
      <c r="C16" s="62"/>
      <c r="D16" s="62"/>
      <c r="E16" s="62"/>
      <c r="F16" s="62"/>
    </row>
    <row r="17" spans="1:6" ht="15" customHeight="1" x14ac:dyDescent="0.25">
      <c r="A17" s="75"/>
      <c r="B17" s="62"/>
      <c r="C17" s="62"/>
      <c r="D17" s="62"/>
      <c r="E17" s="62"/>
      <c r="F17" s="62"/>
    </row>
    <row r="18" spans="1:6" ht="15" customHeight="1" x14ac:dyDescent="0.25">
      <c r="A18" s="75"/>
      <c r="B18" s="62"/>
      <c r="C18" s="62"/>
      <c r="D18" s="62"/>
      <c r="E18" s="62"/>
      <c r="F18" s="62"/>
    </row>
    <row r="19" spans="1:6" ht="15" customHeight="1" x14ac:dyDescent="0.25">
      <c r="A19" s="75"/>
      <c r="B19" s="62"/>
      <c r="C19" s="62"/>
      <c r="D19" s="62"/>
      <c r="E19" s="62"/>
      <c r="F19" s="62"/>
    </row>
    <row r="20" spans="1:6" ht="15" customHeight="1" x14ac:dyDescent="0.25">
      <c r="A20" s="75"/>
      <c r="B20" s="62"/>
      <c r="C20" s="62"/>
      <c r="D20" s="62"/>
      <c r="E20" s="62"/>
      <c r="F20" s="62"/>
    </row>
    <row r="21" spans="1:6" ht="15" customHeight="1" x14ac:dyDescent="0.25">
      <c r="A21" s="75"/>
      <c r="B21" s="62"/>
      <c r="C21" s="62"/>
      <c r="D21" s="62"/>
      <c r="E21" s="62"/>
      <c r="F21" s="62"/>
    </row>
    <row r="22" spans="1:6" ht="15" customHeight="1" x14ac:dyDescent="0.25">
      <c r="A22" s="75"/>
      <c r="B22" s="62"/>
      <c r="C22" s="62"/>
      <c r="D22" s="62"/>
      <c r="E22" s="62"/>
      <c r="F22" s="62"/>
    </row>
    <row r="23" spans="1:6" ht="15" customHeight="1" x14ac:dyDescent="0.25">
      <c r="A23" s="142" t="s">
        <v>1754</v>
      </c>
      <c r="B23" s="142"/>
      <c r="C23" s="142"/>
      <c r="D23" s="142"/>
      <c r="E23" s="142"/>
      <c r="F23" s="142"/>
    </row>
    <row r="24" spans="1:6" ht="15" customHeight="1" x14ac:dyDescent="0.25">
      <c r="A24" s="142"/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142"/>
      <c r="B29" s="142"/>
      <c r="C29" s="142"/>
      <c r="D29" s="142"/>
      <c r="E29" s="142"/>
      <c r="F29" s="142"/>
    </row>
    <row r="30" spans="1:6" ht="15" customHeight="1" x14ac:dyDescent="0.25">
      <c r="A30" s="75"/>
      <c r="B30" s="62"/>
      <c r="C30" s="62"/>
      <c r="D30" s="62"/>
      <c r="E30" s="62"/>
      <c r="F30" s="62"/>
    </row>
    <row r="31" spans="1:6" ht="15" customHeight="1" x14ac:dyDescent="0.25">
      <c r="A31" s="75"/>
      <c r="B31" s="62"/>
      <c r="C31" s="62"/>
      <c r="D31" s="62"/>
      <c r="E31" s="62"/>
      <c r="F31" s="62"/>
    </row>
    <row r="32" spans="1:6" ht="15" customHeight="1" x14ac:dyDescent="0.25">
      <c r="A32" s="75"/>
      <c r="B32" s="62"/>
      <c r="C32" s="62"/>
      <c r="D32" s="62"/>
      <c r="E32" s="62"/>
      <c r="F32" s="62"/>
    </row>
    <row r="33" spans="1:6" ht="15" customHeight="1" x14ac:dyDescent="0.25">
      <c r="A33" s="75"/>
      <c r="B33" s="62"/>
      <c r="C33" s="62"/>
      <c r="D33" s="62"/>
      <c r="E33" s="62"/>
      <c r="F33" s="62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75"/>
      <c r="B37" s="62"/>
      <c r="C37" s="62"/>
      <c r="D37" s="62"/>
      <c r="E37" s="62"/>
      <c r="F37" s="62"/>
    </row>
    <row r="38" spans="1:6" ht="15" customHeight="1" x14ac:dyDescent="0.25">
      <c r="A38" s="75"/>
      <c r="B38" s="62"/>
      <c r="C38" s="62"/>
      <c r="D38" s="62"/>
      <c r="E38" s="62"/>
      <c r="F38" s="62"/>
    </row>
    <row r="39" spans="1:6" ht="15" customHeight="1" x14ac:dyDescent="0.25">
      <c r="A39" s="75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8">
    <mergeCell ref="B40:F45"/>
    <mergeCell ref="B2:F2"/>
    <mergeCell ref="B3:F3"/>
    <mergeCell ref="B4:F4"/>
    <mergeCell ref="B5:F5"/>
    <mergeCell ref="B6:F6"/>
    <mergeCell ref="A9:F9"/>
    <mergeCell ref="A23:F2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
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8">
    <pageSetUpPr fitToPage="1"/>
  </sheetPr>
  <dimension ref="A2:I45"/>
  <sheetViews>
    <sheetView showGridLines="0" view="pageBreakPreview" topLeftCell="A28" zoomScaleNormal="100" zoomScaleSheetLayoutView="100" workbookViewId="0">
      <selection activeCell="B40" sqref="B40:F45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9" ht="15" customHeight="1" x14ac:dyDescent="0.25">
      <c r="A2" s="60"/>
      <c r="B2" s="137"/>
      <c r="C2" s="137"/>
      <c r="D2" s="137"/>
      <c r="E2" s="137"/>
      <c r="F2" s="137"/>
    </row>
    <row r="3" spans="1:9" ht="15" customHeight="1" x14ac:dyDescent="0.25">
      <c r="A3" s="60"/>
      <c r="B3" s="138"/>
      <c r="C3" s="138"/>
      <c r="D3" s="138"/>
      <c r="E3" s="138"/>
      <c r="F3" s="138"/>
    </row>
    <row r="4" spans="1:9" ht="15" customHeight="1" x14ac:dyDescent="0.25">
      <c r="B4" s="143"/>
      <c r="C4" s="143"/>
      <c r="D4" s="143"/>
      <c r="E4" s="143"/>
      <c r="F4" s="143"/>
    </row>
    <row r="5" spans="1:9" ht="15" customHeight="1" x14ac:dyDescent="0.25">
      <c r="B5" s="143"/>
      <c r="C5" s="143"/>
      <c r="D5" s="143"/>
      <c r="E5" s="143"/>
      <c r="F5" s="143"/>
    </row>
    <row r="6" spans="1:9" ht="15" customHeight="1" x14ac:dyDescent="0.25">
      <c r="B6" s="144"/>
      <c r="C6" s="145"/>
      <c r="D6" s="145"/>
      <c r="E6" s="145"/>
      <c r="F6" s="145"/>
    </row>
    <row r="9" spans="1:9" ht="22.5" x14ac:dyDescent="0.25">
      <c r="A9" s="139" t="s">
        <v>1732</v>
      </c>
      <c r="B9" s="139"/>
      <c r="C9" s="139"/>
      <c r="D9" s="139"/>
      <c r="E9" s="139"/>
      <c r="F9" s="139"/>
      <c r="I9" s="70" t="s">
        <v>1742</v>
      </c>
    </row>
    <row r="10" spans="1:9" ht="15" customHeight="1" x14ac:dyDescent="0.25">
      <c r="I10" s="70" t="s">
        <v>1743</v>
      </c>
    </row>
    <row r="11" spans="1:9" ht="15" customHeight="1" x14ac:dyDescent="0.25">
      <c r="I11" s="70" t="s">
        <v>1744</v>
      </c>
    </row>
    <row r="12" spans="1:9" ht="15" customHeight="1" x14ac:dyDescent="0.25">
      <c r="I12" s="70" t="s">
        <v>1745</v>
      </c>
    </row>
    <row r="13" spans="1:9" ht="15" customHeight="1" x14ac:dyDescent="0.25">
      <c r="B13" s="74"/>
    </row>
    <row r="14" spans="1:9" ht="15" customHeight="1" x14ac:dyDescent="0.25">
      <c r="B14" s="1"/>
      <c r="C14" s="1"/>
      <c r="D14" s="1"/>
      <c r="E14" s="1"/>
      <c r="F14" s="1"/>
    </row>
    <row r="15" spans="1:9" ht="15" customHeight="1" x14ac:dyDescent="0.25">
      <c r="B15" s="62"/>
      <c r="C15" s="62"/>
      <c r="D15" s="62"/>
      <c r="E15" s="62"/>
      <c r="F15" s="62"/>
    </row>
    <row r="16" spans="1:9" ht="15" customHeight="1" x14ac:dyDescent="0.25">
      <c r="A16" s="75"/>
      <c r="B16" s="62"/>
      <c r="C16" s="62"/>
      <c r="D16" s="62"/>
      <c r="E16" s="62"/>
      <c r="F16" s="62"/>
    </row>
    <row r="17" spans="1:6" ht="15" customHeight="1" x14ac:dyDescent="0.25">
      <c r="A17" s="75"/>
      <c r="B17" s="62"/>
      <c r="C17" s="62"/>
      <c r="D17" s="62"/>
      <c r="E17" s="62"/>
      <c r="F17" s="62"/>
    </row>
    <row r="18" spans="1:6" ht="15" customHeight="1" x14ac:dyDescent="0.25">
      <c r="A18" s="75"/>
      <c r="B18" s="62"/>
      <c r="C18" s="62"/>
      <c r="D18" s="62"/>
      <c r="E18" s="62"/>
      <c r="F18" s="62"/>
    </row>
    <row r="19" spans="1:6" ht="15" customHeight="1" x14ac:dyDescent="0.25">
      <c r="A19" s="75"/>
      <c r="B19" s="62"/>
      <c r="C19" s="62"/>
      <c r="D19" s="62"/>
      <c r="E19" s="62"/>
      <c r="F19" s="62"/>
    </row>
    <row r="20" spans="1:6" ht="15" customHeight="1" x14ac:dyDescent="0.25">
      <c r="A20" s="75"/>
      <c r="B20" s="62"/>
      <c r="C20" s="62"/>
      <c r="D20" s="62"/>
      <c r="E20" s="62"/>
      <c r="F20" s="62"/>
    </row>
    <row r="21" spans="1:6" ht="15" customHeight="1" x14ac:dyDescent="0.25">
      <c r="A21" s="75"/>
      <c r="B21" s="62"/>
      <c r="C21" s="62"/>
      <c r="D21" s="62"/>
      <c r="E21" s="62"/>
      <c r="F21" s="62"/>
    </row>
    <row r="22" spans="1:6" ht="15" customHeight="1" x14ac:dyDescent="0.25">
      <c r="A22" s="75"/>
      <c r="B22" s="62"/>
      <c r="C22" s="62"/>
      <c r="D22" s="62"/>
      <c r="E22" s="62"/>
      <c r="F22" s="62"/>
    </row>
    <row r="23" spans="1:6" ht="15" customHeight="1" x14ac:dyDescent="0.25">
      <c r="A23" s="75"/>
      <c r="B23" s="62"/>
      <c r="C23" s="62"/>
      <c r="D23" s="62"/>
      <c r="E23" s="62"/>
      <c r="F23" s="62"/>
    </row>
    <row r="24" spans="1:6" ht="15" customHeight="1" x14ac:dyDescent="0.25">
      <c r="A24" s="142" t="s">
        <v>1746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75"/>
      <c r="B29" s="62"/>
      <c r="C29" s="62"/>
      <c r="D29" s="62"/>
      <c r="E29" s="62"/>
      <c r="F29" s="62"/>
    </row>
    <row r="30" spans="1:6" ht="15" customHeight="1" x14ac:dyDescent="0.25">
      <c r="A30" s="75"/>
      <c r="B30" s="62"/>
      <c r="C30" s="62"/>
      <c r="D30" s="62"/>
      <c r="E30" s="62"/>
      <c r="F30" s="62"/>
    </row>
    <row r="31" spans="1:6" ht="15" customHeight="1" x14ac:dyDescent="0.25">
      <c r="A31" s="75"/>
      <c r="B31" s="62"/>
      <c r="C31" s="62"/>
      <c r="D31" s="62"/>
      <c r="E31" s="62"/>
      <c r="F31" s="62"/>
    </row>
    <row r="32" spans="1:6" ht="15" customHeight="1" x14ac:dyDescent="0.25">
      <c r="A32" s="75"/>
      <c r="B32" s="62"/>
      <c r="C32" s="62"/>
      <c r="D32" s="62"/>
      <c r="E32" s="62"/>
      <c r="F32" s="62"/>
    </row>
    <row r="33" spans="1:6" ht="15" customHeight="1" x14ac:dyDescent="0.25">
      <c r="A33" s="75"/>
      <c r="B33" s="62"/>
      <c r="C33" s="62"/>
      <c r="D33" s="62"/>
      <c r="E33" s="62"/>
      <c r="F33" s="62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75"/>
      <c r="B37" s="62"/>
      <c r="C37" s="62"/>
      <c r="D37" s="62"/>
      <c r="E37" s="62"/>
      <c r="F37" s="62"/>
    </row>
    <row r="38" spans="1:6" ht="15" customHeight="1" x14ac:dyDescent="0.25">
      <c r="A38" s="75"/>
      <c r="B38" s="62"/>
      <c r="C38" s="62"/>
      <c r="D38" s="62"/>
      <c r="E38" s="62"/>
      <c r="F38" s="62"/>
    </row>
    <row r="39" spans="1:6" ht="15" customHeight="1" x14ac:dyDescent="0.25">
      <c r="A39" s="75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8">
    <mergeCell ref="A24:F28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9">
    <pageSetUpPr fitToPage="1"/>
  </sheetPr>
  <dimension ref="A2:F45"/>
  <sheetViews>
    <sheetView showGridLines="0" view="pageBreakPreview" topLeftCell="A10" zoomScaleNormal="100" zoomScaleSheetLayoutView="100" workbookViewId="0">
      <selection activeCell="O26" sqref="O26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A15" s="62"/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62"/>
      <c r="B20" s="62"/>
      <c r="C20" s="62"/>
      <c r="D20" s="62"/>
      <c r="E20" s="62"/>
      <c r="F20" s="62"/>
    </row>
    <row r="21" spans="1:6" ht="15" customHeight="1" x14ac:dyDescent="0.25">
      <c r="A21" s="62"/>
      <c r="B21" s="62"/>
      <c r="C21" s="62"/>
      <c r="D21" s="62"/>
      <c r="E21" s="62"/>
      <c r="F21" s="62"/>
    </row>
    <row r="22" spans="1:6" ht="15" customHeight="1" x14ac:dyDescent="0.25">
      <c r="A22" s="62"/>
      <c r="B22" s="62"/>
      <c r="C22" s="62"/>
      <c r="D22" s="62"/>
      <c r="E22" s="62"/>
      <c r="F22" s="62"/>
    </row>
    <row r="23" spans="1:6" ht="15" customHeight="1" x14ac:dyDescent="0.25">
      <c r="A23" s="62"/>
      <c r="B23" s="62"/>
      <c r="C23" s="62"/>
      <c r="D23" s="62"/>
      <c r="E23" s="62"/>
      <c r="F23" s="62"/>
    </row>
    <row r="24" spans="1:6" ht="15" customHeight="1" x14ac:dyDescent="0.25">
      <c r="A24" s="142" t="s">
        <v>1747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62"/>
      <c r="B29" s="62"/>
      <c r="C29" s="62"/>
      <c r="D29" s="62"/>
      <c r="E29" s="62"/>
      <c r="F29" s="62"/>
    </row>
    <row r="30" spans="1:6" ht="15" customHeight="1" x14ac:dyDescent="0.25">
      <c r="A30" s="62"/>
      <c r="B30" s="62"/>
      <c r="C30" s="62"/>
      <c r="D30" s="62"/>
      <c r="E30" s="62"/>
      <c r="F30" s="62"/>
    </row>
    <row r="31" spans="1:6" ht="15" customHeight="1" x14ac:dyDescent="0.25">
      <c r="A31" s="147" t="s">
        <v>1755</v>
      </c>
      <c r="B31" s="147"/>
      <c r="C31" s="147"/>
      <c r="D31" s="147"/>
      <c r="E31" s="147"/>
      <c r="F31" s="147"/>
    </row>
    <row r="32" spans="1:6" ht="15" customHeight="1" x14ac:dyDescent="0.25">
      <c r="A32" s="147"/>
      <c r="B32" s="147"/>
      <c r="C32" s="147"/>
      <c r="D32" s="147"/>
      <c r="E32" s="147"/>
      <c r="F32" s="147"/>
    </row>
    <row r="33" spans="1:6" ht="15" customHeight="1" x14ac:dyDescent="0.25">
      <c r="A33" s="147"/>
      <c r="B33" s="147"/>
      <c r="C33" s="147"/>
      <c r="D33" s="147"/>
      <c r="E33" s="147"/>
      <c r="F33" s="147"/>
    </row>
    <row r="34" spans="1:6" ht="15" customHeight="1" x14ac:dyDescent="0.25">
      <c r="A34" s="147"/>
      <c r="B34" s="147"/>
      <c r="C34" s="147"/>
      <c r="D34" s="147"/>
      <c r="E34" s="147"/>
      <c r="F34" s="147"/>
    </row>
    <row r="35" spans="1:6" ht="15" customHeight="1" x14ac:dyDescent="0.25">
      <c r="A35" s="147"/>
      <c r="B35" s="147"/>
      <c r="C35" s="147"/>
      <c r="D35" s="147"/>
      <c r="E35" s="147"/>
      <c r="F35" s="147"/>
    </row>
    <row r="36" spans="1:6" ht="15" customHeight="1" x14ac:dyDescent="0.25">
      <c r="A36" s="147"/>
      <c r="B36" s="147"/>
      <c r="C36" s="147"/>
      <c r="D36" s="147"/>
      <c r="E36" s="147"/>
      <c r="F36" s="147"/>
    </row>
    <row r="37" spans="1:6" ht="15" customHeight="1" x14ac:dyDescent="0.25">
      <c r="A37" s="147"/>
      <c r="B37" s="147"/>
      <c r="C37" s="147"/>
      <c r="D37" s="147"/>
      <c r="E37" s="147"/>
      <c r="F37" s="147"/>
    </row>
    <row r="38" spans="1:6" ht="15" customHeight="1" x14ac:dyDescent="0.25">
      <c r="A38" s="147"/>
      <c r="B38" s="147"/>
      <c r="C38" s="147"/>
      <c r="D38" s="147"/>
      <c r="E38" s="147"/>
      <c r="F38" s="147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8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
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0">
    <pageSetUpPr fitToPage="1"/>
  </sheetPr>
  <dimension ref="A2:F45"/>
  <sheetViews>
    <sheetView showGridLines="0" view="pageBreakPreview" topLeftCell="A25" zoomScaleNormal="100" zoomScaleSheetLayoutView="100" workbookViewId="0">
      <selection activeCell="A31" sqref="A31:F33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A15" s="62"/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62"/>
      <c r="B20" s="62"/>
      <c r="C20" s="62"/>
      <c r="D20" s="62"/>
      <c r="E20" s="62"/>
      <c r="F20" s="62"/>
    </row>
    <row r="21" spans="1:6" ht="15" customHeight="1" x14ac:dyDescent="0.25">
      <c r="A21" s="62"/>
      <c r="B21" s="62"/>
      <c r="C21" s="62"/>
      <c r="D21" s="62"/>
      <c r="E21" s="62"/>
      <c r="F21" s="62"/>
    </row>
    <row r="22" spans="1:6" ht="15" customHeight="1" x14ac:dyDescent="0.25">
      <c r="A22" s="62"/>
      <c r="B22" s="62"/>
      <c r="C22" s="62"/>
      <c r="D22" s="62"/>
      <c r="E22" s="62"/>
      <c r="F22" s="62"/>
    </row>
    <row r="23" spans="1:6" ht="15" customHeight="1" x14ac:dyDescent="0.25">
      <c r="A23" s="62"/>
      <c r="B23" s="62"/>
      <c r="C23" s="62"/>
      <c r="D23" s="62"/>
      <c r="E23" s="62"/>
      <c r="F23" s="62"/>
    </row>
    <row r="24" spans="1:6" ht="15" customHeight="1" x14ac:dyDescent="0.25">
      <c r="A24" s="142" t="s">
        <v>1747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62"/>
      <c r="B29" s="62"/>
      <c r="C29" s="62"/>
      <c r="D29" s="62"/>
      <c r="E29" s="62"/>
      <c r="F29" s="62"/>
    </row>
    <row r="30" spans="1:6" ht="15" customHeight="1" x14ac:dyDescent="0.25">
      <c r="A30" s="62"/>
      <c r="B30" s="62"/>
      <c r="C30" s="62"/>
      <c r="D30" s="62"/>
      <c r="E30" s="62"/>
      <c r="F30" s="62"/>
    </row>
    <row r="31" spans="1:6" ht="15" customHeight="1" x14ac:dyDescent="0.25">
      <c r="A31" s="147" t="s">
        <v>1748</v>
      </c>
      <c r="B31" s="147"/>
      <c r="C31" s="147"/>
      <c r="D31" s="147"/>
      <c r="E31" s="147"/>
      <c r="F31" s="147"/>
    </row>
    <row r="32" spans="1:6" ht="15" customHeight="1" x14ac:dyDescent="0.25">
      <c r="A32" s="147"/>
      <c r="B32" s="147"/>
      <c r="C32" s="147"/>
      <c r="D32" s="147"/>
      <c r="E32" s="147"/>
      <c r="F32" s="147"/>
    </row>
    <row r="33" spans="1:6" ht="15" customHeight="1" x14ac:dyDescent="0.25">
      <c r="A33" s="147"/>
      <c r="B33" s="147"/>
      <c r="C33" s="147"/>
      <c r="D33" s="147"/>
      <c r="E33" s="147"/>
      <c r="F33" s="147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62"/>
      <c r="B37" s="62"/>
      <c r="C37" s="62"/>
      <c r="D37" s="62"/>
      <c r="E37" s="62"/>
      <c r="F37" s="62"/>
    </row>
    <row r="38" spans="1:6" ht="15" customHeight="1" x14ac:dyDescent="0.25">
      <c r="A38" s="62"/>
      <c r="B38" s="62"/>
      <c r="C38" s="62"/>
      <c r="D38" s="62"/>
      <c r="E38" s="62"/>
      <c r="F38" s="62"/>
    </row>
    <row r="39" spans="1:6" ht="15" customHeight="1" x14ac:dyDescent="0.25">
      <c r="A39" s="62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3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1">
    <pageSetUpPr fitToPage="1"/>
  </sheetPr>
  <dimension ref="A2:F45"/>
  <sheetViews>
    <sheetView showGridLines="0" view="pageBreakPreview" topLeftCell="A31" zoomScaleNormal="100" zoomScaleSheetLayoutView="100" workbookViewId="0">
      <selection activeCell="A31" sqref="A31:F39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A15" s="62"/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62"/>
      <c r="B20" s="62"/>
      <c r="C20" s="62"/>
      <c r="D20" s="62"/>
      <c r="E20" s="62"/>
      <c r="F20" s="62"/>
    </row>
    <row r="21" spans="1:6" ht="15" customHeight="1" x14ac:dyDescent="0.25">
      <c r="A21" s="62"/>
      <c r="B21" s="62"/>
      <c r="C21" s="62"/>
      <c r="D21" s="62"/>
      <c r="E21" s="62"/>
      <c r="F21" s="62"/>
    </row>
    <row r="22" spans="1:6" ht="15" customHeight="1" x14ac:dyDescent="0.25">
      <c r="A22" s="62"/>
      <c r="B22" s="62"/>
      <c r="C22" s="62"/>
      <c r="D22" s="62"/>
      <c r="E22" s="62"/>
      <c r="F22" s="62"/>
    </row>
    <row r="23" spans="1:6" ht="15" customHeight="1" x14ac:dyDescent="0.25">
      <c r="A23" s="62"/>
      <c r="B23" s="62"/>
      <c r="C23" s="62"/>
      <c r="D23" s="62"/>
      <c r="E23" s="62"/>
      <c r="F23" s="62"/>
    </row>
    <row r="24" spans="1:6" ht="15" customHeight="1" x14ac:dyDescent="0.25">
      <c r="A24" s="142" t="s">
        <v>1747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62"/>
      <c r="B29" s="62"/>
      <c r="C29" s="62"/>
      <c r="D29" s="62"/>
      <c r="E29" s="62"/>
      <c r="F29" s="62"/>
    </row>
    <row r="30" spans="1:6" ht="15" customHeight="1" x14ac:dyDescent="0.25">
      <c r="A30" s="62"/>
      <c r="B30" s="62"/>
      <c r="C30" s="62"/>
      <c r="D30" s="62"/>
      <c r="E30" s="62"/>
      <c r="F30" s="62"/>
    </row>
    <row r="31" spans="1:6" ht="15" customHeight="1" x14ac:dyDescent="0.25">
      <c r="A31" s="147" t="s">
        <v>1749</v>
      </c>
      <c r="B31" s="147"/>
      <c r="C31" s="147"/>
      <c r="D31" s="147"/>
      <c r="E31" s="147"/>
      <c r="F31" s="147"/>
    </row>
    <row r="32" spans="1:6" ht="15" customHeight="1" x14ac:dyDescent="0.25">
      <c r="A32" s="147"/>
      <c r="B32" s="147"/>
      <c r="C32" s="147"/>
      <c r="D32" s="147"/>
      <c r="E32" s="147"/>
      <c r="F32" s="147"/>
    </row>
    <row r="33" spans="1:6" ht="15" customHeight="1" x14ac:dyDescent="0.25">
      <c r="A33" s="147"/>
      <c r="B33" s="147"/>
      <c r="C33" s="147"/>
      <c r="D33" s="147"/>
      <c r="E33" s="147"/>
      <c r="F33" s="147"/>
    </row>
    <row r="34" spans="1:6" ht="15" customHeight="1" x14ac:dyDescent="0.25">
      <c r="A34" s="147"/>
      <c r="B34" s="147"/>
      <c r="C34" s="147"/>
      <c r="D34" s="147"/>
      <c r="E34" s="147"/>
      <c r="F34" s="147"/>
    </row>
    <row r="35" spans="1:6" ht="15" customHeight="1" x14ac:dyDescent="0.25">
      <c r="A35" s="147"/>
      <c r="B35" s="147"/>
      <c r="C35" s="147"/>
      <c r="D35" s="147"/>
      <c r="E35" s="147"/>
      <c r="F35" s="147"/>
    </row>
    <row r="36" spans="1:6" ht="15" customHeight="1" x14ac:dyDescent="0.25">
      <c r="A36" s="147"/>
      <c r="B36" s="147"/>
      <c r="C36" s="147"/>
      <c r="D36" s="147"/>
      <c r="E36" s="147"/>
      <c r="F36" s="147"/>
    </row>
    <row r="37" spans="1:6" ht="15" customHeight="1" x14ac:dyDescent="0.25">
      <c r="A37" s="147"/>
      <c r="B37" s="147"/>
      <c r="C37" s="147"/>
      <c r="D37" s="147"/>
      <c r="E37" s="147"/>
      <c r="F37" s="147"/>
    </row>
    <row r="38" spans="1:6" ht="15" customHeight="1" x14ac:dyDescent="0.25">
      <c r="A38" s="147"/>
      <c r="B38" s="147"/>
      <c r="C38" s="147"/>
      <c r="D38" s="147"/>
      <c r="E38" s="147"/>
      <c r="F38" s="147"/>
    </row>
    <row r="39" spans="1:6" ht="15" customHeight="1" x14ac:dyDescent="0.25">
      <c r="A39" s="147"/>
      <c r="B39" s="147"/>
      <c r="C39" s="147"/>
      <c r="D39" s="147"/>
      <c r="E39" s="147"/>
      <c r="F39" s="147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9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2">
    <pageSetUpPr fitToPage="1"/>
  </sheetPr>
  <dimension ref="A2:F45"/>
  <sheetViews>
    <sheetView showGridLines="0" view="pageBreakPreview" topLeftCell="A13" zoomScaleNormal="100" zoomScaleSheetLayoutView="100" workbookViewId="0">
      <selection activeCell="I22" sqref="I22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A15" s="62"/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62"/>
      <c r="B20" s="62"/>
      <c r="C20" s="62"/>
      <c r="D20" s="62"/>
      <c r="E20" s="62"/>
      <c r="F20" s="62"/>
    </row>
    <row r="21" spans="1:6" ht="15" customHeight="1" x14ac:dyDescent="0.25">
      <c r="A21" s="62"/>
      <c r="B21" s="62"/>
      <c r="C21" s="62"/>
      <c r="D21" s="62"/>
      <c r="E21" s="62"/>
      <c r="F21" s="62"/>
    </row>
    <row r="22" spans="1:6" ht="15" customHeight="1" x14ac:dyDescent="0.25">
      <c r="A22" s="62"/>
      <c r="B22" s="62"/>
      <c r="C22" s="62"/>
      <c r="D22" s="62"/>
      <c r="E22" s="62"/>
      <c r="F22" s="62"/>
    </row>
    <row r="23" spans="1:6" ht="15" customHeight="1" x14ac:dyDescent="0.25">
      <c r="A23" s="62"/>
      <c r="B23" s="62"/>
      <c r="C23" s="62"/>
      <c r="D23" s="62"/>
      <c r="E23" s="62"/>
      <c r="F23" s="62"/>
    </row>
    <row r="24" spans="1:6" ht="15" customHeight="1" x14ac:dyDescent="0.25">
      <c r="A24" s="142" t="s">
        <v>1747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62"/>
      <c r="B29" s="62"/>
      <c r="C29" s="62"/>
      <c r="D29" s="62"/>
      <c r="E29" s="62"/>
      <c r="F29" s="62"/>
    </row>
    <row r="30" spans="1:6" ht="15" customHeight="1" x14ac:dyDescent="0.25">
      <c r="A30" s="62"/>
      <c r="B30" s="62"/>
      <c r="C30" s="62"/>
      <c r="D30" s="62"/>
      <c r="E30" s="62"/>
      <c r="F30" s="62"/>
    </row>
    <row r="31" spans="1:6" ht="15" customHeight="1" x14ac:dyDescent="0.25">
      <c r="A31" s="148" t="s">
        <v>1756</v>
      </c>
      <c r="B31" s="148"/>
      <c r="C31" s="148"/>
      <c r="D31" s="148"/>
      <c r="E31" s="148"/>
      <c r="F31" s="148"/>
    </row>
    <row r="32" spans="1:6" ht="15" customHeight="1" x14ac:dyDescent="0.25">
      <c r="A32" s="148"/>
      <c r="B32" s="148"/>
      <c r="C32" s="148"/>
      <c r="D32" s="148"/>
      <c r="E32" s="148"/>
      <c r="F32" s="148"/>
    </row>
    <row r="33" spans="1:6" ht="15" customHeight="1" x14ac:dyDescent="0.25">
      <c r="A33" s="148"/>
      <c r="B33" s="148"/>
      <c r="C33" s="148"/>
      <c r="D33" s="148"/>
      <c r="E33" s="148"/>
      <c r="F33" s="148"/>
    </row>
    <row r="34" spans="1:6" ht="15" customHeight="1" x14ac:dyDescent="0.25">
      <c r="A34" s="148"/>
      <c r="B34" s="148"/>
      <c r="C34" s="148"/>
      <c r="D34" s="148"/>
      <c r="E34" s="148"/>
      <c r="F34" s="148"/>
    </row>
    <row r="35" spans="1:6" ht="15" customHeight="1" x14ac:dyDescent="0.25">
      <c r="A35" s="148"/>
      <c r="B35" s="148"/>
      <c r="C35" s="148"/>
      <c r="D35" s="148"/>
      <c r="E35" s="148"/>
      <c r="F35" s="148"/>
    </row>
    <row r="36" spans="1:6" ht="15" customHeight="1" x14ac:dyDescent="0.25">
      <c r="A36" s="148"/>
      <c r="B36" s="148"/>
      <c r="C36" s="148"/>
      <c r="D36" s="148"/>
      <c r="E36" s="148"/>
      <c r="F36" s="148"/>
    </row>
    <row r="37" spans="1:6" ht="15" customHeight="1" x14ac:dyDescent="0.25">
      <c r="A37" s="148"/>
      <c r="B37" s="148"/>
      <c r="C37" s="148"/>
      <c r="D37" s="148"/>
      <c r="E37" s="148"/>
      <c r="F37" s="148"/>
    </row>
    <row r="38" spans="1:6" ht="15" customHeight="1" x14ac:dyDescent="0.25">
      <c r="A38" s="148"/>
      <c r="B38" s="148"/>
      <c r="C38" s="148"/>
      <c r="D38" s="148"/>
      <c r="E38" s="148"/>
      <c r="F38" s="148"/>
    </row>
    <row r="39" spans="1:6" ht="15" customHeight="1" x14ac:dyDescent="0.25">
      <c r="A39" s="148"/>
      <c r="B39" s="148"/>
      <c r="C39" s="148"/>
      <c r="D39" s="148"/>
      <c r="E39" s="148"/>
      <c r="F39" s="148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9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3">
    <pageSetUpPr fitToPage="1"/>
  </sheetPr>
  <dimension ref="A2:F45"/>
  <sheetViews>
    <sheetView showGridLines="0" view="pageBreakPreview" topLeftCell="A22" zoomScaleNormal="100" zoomScaleSheetLayoutView="100" workbookViewId="0">
      <selection activeCell="A31" sqref="A31:F39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A15" s="62"/>
      <c r="B15" s="62"/>
      <c r="C15" s="62"/>
      <c r="D15" s="62"/>
      <c r="E15" s="62"/>
      <c r="F15" s="62"/>
    </row>
    <row r="16" spans="1: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62"/>
      <c r="B20" s="62"/>
      <c r="C20" s="62"/>
      <c r="D20" s="62"/>
      <c r="E20" s="62"/>
      <c r="F20" s="62"/>
    </row>
    <row r="21" spans="1:6" ht="15" customHeight="1" x14ac:dyDescent="0.25">
      <c r="A21" s="62"/>
      <c r="B21" s="62"/>
      <c r="C21" s="62"/>
      <c r="D21" s="62"/>
      <c r="E21" s="62"/>
      <c r="F21" s="62"/>
    </row>
    <row r="22" spans="1:6" ht="15" customHeight="1" x14ac:dyDescent="0.25">
      <c r="A22" s="62"/>
      <c r="B22" s="62"/>
      <c r="C22" s="62"/>
      <c r="D22" s="62"/>
      <c r="E22" s="62"/>
      <c r="F22" s="62"/>
    </row>
    <row r="23" spans="1:6" ht="15" customHeight="1" x14ac:dyDescent="0.25">
      <c r="A23" s="62"/>
      <c r="B23" s="62"/>
      <c r="C23" s="62"/>
      <c r="D23" s="62"/>
      <c r="E23" s="62"/>
      <c r="F23" s="62"/>
    </row>
    <row r="24" spans="1:6" ht="15" customHeight="1" x14ac:dyDescent="0.25">
      <c r="A24" s="142" t="s">
        <v>1747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62"/>
      <c r="B29" s="62"/>
      <c r="C29" s="62"/>
      <c r="D29" s="62"/>
      <c r="E29" s="62"/>
      <c r="F29" s="62"/>
    </row>
    <row r="30" spans="1:6" ht="15" customHeight="1" x14ac:dyDescent="0.25">
      <c r="A30" s="62"/>
      <c r="B30" s="62"/>
      <c r="C30" s="62"/>
      <c r="D30" s="62"/>
      <c r="E30" s="62"/>
      <c r="F30" s="62"/>
    </row>
    <row r="31" spans="1:6" ht="15" customHeight="1" x14ac:dyDescent="0.25">
      <c r="A31" s="147" t="s">
        <v>1750</v>
      </c>
      <c r="B31" s="147"/>
      <c r="C31" s="147"/>
      <c r="D31" s="147"/>
      <c r="E31" s="147"/>
      <c r="F31" s="147"/>
    </row>
    <row r="32" spans="1:6" ht="15" customHeight="1" x14ac:dyDescent="0.25">
      <c r="A32" s="147"/>
      <c r="B32" s="147"/>
      <c r="C32" s="147"/>
      <c r="D32" s="147"/>
      <c r="E32" s="147"/>
      <c r="F32" s="147"/>
    </row>
    <row r="33" spans="1:6" ht="15" customHeight="1" x14ac:dyDescent="0.25">
      <c r="A33" s="147"/>
      <c r="B33" s="147"/>
      <c r="C33" s="147"/>
      <c r="D33" s="147"/>
      <c r="E33" s="147"/>
      <c r="F33" s="147"/>
    </row>
    <row r="34" spans="1:6" ht="15" customHeight="1" x14ac:dyDescent="0.25">
      <c r="A34" s="147"/>
      <c r="B34" s="147"/>
      <c r="C34" s="147"/>
      <c r="D34" s="147"/>
      <c r="E34" s="147"/>
      <c r="F34" s="147"/>
    </row>
    <row r="35" spans="1:6" ht="15" customHeight="1" x14ac:dyDescent="0.25">
      <c r="A35" s="147"/>
      <c r="B35" s="147"/>
      <c r="C35" s="147"/>
      <c r="D35" s="147"/>
      <c r="E35" s="147"/>
      <c r="F35" s="147"/>
    </row>
    <row r="36" spans="1:6" ht="15" customHeight="1" x14ac:dyDescent="0.25">
      <c r="A36" s="147"/>
      <c r="B36" s="147"/>
      <c r="C36" s="147"/>
      <c r="D36" s="147"/>
      <c r="E36" s="147"/>
      <c r="F36" s="147"/>
    </row>
    <row r="37" spans="1:6" ht="15" customHeight="1" x14ac:dyDescent="0.25">
      <c r="A37" s="147"/>
      <c r="B37" s="147"/>
      <c r="C37" s="147"/>
      <c r="D37" s="147"/>
      <c r="E37" s="147"/>
      <c r="F37" s="147"/>
    </row>
    <row r="38" spans="1:6" ht="15" customHeight="1" x14ac:dyDescent="0.25">
      <c r="A38" s="147"/>
      <c r="B38" s="147"/>
      <c r="C38" s="147"/>
      <c r="D38" s="147"/>
      <c r="E38" s="147"/>
      <c r="F38" s="147"/>
    </row>
    <row r="39" spans="1:6" ht="15" customHeight="1" x14ac:dyDescent="0.25">
      <c r="A39" s="147"/>
      <c r="B39" s="147"/>
      <c r="C39" s="147"/>
      <c r="D39" s="147"/>
      <c r="E39" s="147"/>
      <c r="F39" s="147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9">
    <mergeCell ref="A24:F28"/>
    <mergeCell ref="A31:F39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&amp;11SENADO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4">
    <pageSetUpPr fitToPage="1"/>
  </sheetPr>
  <dimension ref="A2:F45"/>
  <sheetViews>
    <sheetView showGridLines="0" view="pageBreakPreview" topLeftCell="A4" zoomScaleNormal="100" zoomScaleSheetLayoutView="100" workbookViewId="0">
      <selection activeCell="F18" sqref="F18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75"/>
      <c r="B16" s="62"/>
      <c r="C16" s="62"/>
      <c r="D16" s="62"/>
      <c r="E16" s="62"/>
      <c r="F16" s="62"/>
    </row>
    <row r="17" spans="1:6" ht="15" customHeight="1" x14ac:dyDescent="0.25">
      <c r="A17" s="75"/>
      <c r="B17" s="62"/>
      <c r="C17" s="62"/>
      <c r="D17" s="62"/>
      <c r="E17" s="62"/>
      <c r="F17" s="62"/>
    </row>
    <row r="18" spans="1:6" ht="15" customHeight="1" x14ac:dyDescent="0.25">
      <c r="A18" s="75"/>
      <c r="B18" s="62"/>
      <c r="C18" s="62"/>
      <c r="D18" s="62"/>
      <c r="E18" s="62"/>
      <c r="F18" s="62"/>
    </row>
    <row r="19" spans="1:6" ht="15" customHeight="1" x14ac:dyDescent="0.25">
      <c r="A19" s="75"/>
      <c r="B19" s="62"/>
      <c r="C19" s="62"/>
      <c r="D19" s="62"/>
      <c r="E19" s="62"/>
      <c r="F19" s="62"/>
    </row>
    <row r="20" spans="1:6" ht="15" customHeight="1" x14ac:dyDescent="0.25">
      <c r="A20" s="75"/>
      <c r="B20" s="62"/>
      <c r="C20" s="62"/>
      <c r="D20" s="62"/>
      <c r="E20" s="62"/>
      <c r="F20" s="62"/>
    </row>
    <row r="21" spans="1:6" ht="15" customHeight="1" x14ac:dyDescent="0.25">
      <c r="A21" s="75"/>
      <c r="B21" s="62"/>
      <c r="C21" s="62"/>
      <c r="D21" s="62"/>
      <c r="E21" s="62"/>
      <c r="F21" s="62"/>
    </row>
    <row r="22" spans="1:6" ht="15" customHeight="1" x14ac:dyDescent="0.25">
      <c r="A22" s="75"/>
      <c r="B22" s="62"/>
      <c r="C22" s="62"/>
      <c r="D22" s="62"/>
      <c r="E22" s="62"/>
      <c r="F22" s="62"/>
    </row>
    <row r="23" spans="1:6" ht="15" customHeight="1" x14ac:dyDescent="0.25">
      <c r="A23" s="75"/>
      <c r="B23" s="62"/>
      <c r="C23" s="62"/>
      <c r="D23" s="62"/>
      <c r="E23" s="62"/>
      <c r="F23" s="62"/>
    </row>
    <row r="24" spans="1:6" ht="15" customHeight="1" x14ac:dyDescent="0.25">
      <c r="A24" s="142" t="s">
        <v>1751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75"/>
      <c r="B29" s="62"/>
      <c r="C29" s="62"/>
      <c r="D29" s="62"/>
      <c r="E29" s="62"/>
      <c r="F29" s="62"/>
    </row>
    <row r="30" spans="1:6" ht="15" customHeight="1" x14ac:dyDescent="0.25">
      <c r="A30" s="75"/>
      <c r="B30" s="62"/>
      <c r="C30" s="62"/>
      <c r="D30" s="62"/>
      <c r="E30" s="62"/>
      <c r="F30" s="62"/>
    </row>
    <row r="31" spans="1:6" ht="15" customHeight="1" x14ac:dyDescent="0.25">
      <c r="A31" s="75"/>
      <c r="B31" s="62"/>
      <c r="C31" s="62"/>
      <c r="D31" s="62"/>
      <c r="E31" s="62"/>
      <c r="F31" s="62"/>
    </row>
    <row r="32" spans="1:6" ht="15" customHeight="1" x14ac:dyDescent="0.25">
      <c r="A32" s="75"/>
      <c r="B32" s="62"/>
      <c r="C32" s="62"/>
      <c r="D32" s="62"/>
      <c r="E32" s="62"/>
      <c r="F32" s="62"/>
    </row>
    <row r="33" spans="1:6" ht="15" customHeight="1" x14ac:dyDescent="0.25">
      <c r="A33" s="75"/>
      <c r="B33" s="62"/>
      <c r="C33" s="62"/>
      <c r="D33" s="62"/>
      <c r="E33" s="62"/>
      <c r="F33" s="62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75"/>
      <c r="B37" s="62"/>
      <c r="C37" s="62"/>
      <c r="D37" s="62"/>
      <c r="E37" s="62"/>
      <c r="F37" s="62"/>
    </row>
    <row r="38" spans="1:6" ht="15" customHeight="1" x14ac:dyDescent="0.25">
      <c r="A38" s="75"/>
      <c r="B38" s="62"/>
      <c r="C38" s="62"/>
      <c r="D38" s="62"/>
      <c r="E38" s="62"/>
      <c r="F38" s="62"/>
    </row>
    <row r="39" spans="1:6" ht="15" customHeight="1" x14ac:dyDescent="0.25">
      <c r="A39" s="75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8">
    <mergeCell ref="A24:F28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5">
    <pageSetUpPr fitToPage="1"/>
  </sheetPr>
  <dimension ref="A2:F45"/>
  <sheetViews>
    <sheetView showGridLines="0" view="pageBreakPreview" topLeftCell="A4" zoomScaleNormal="100" zoomScaleSheetLayoutView="100" workbookViewId="0">
      <selection activeCell="J34" sqref="J34"/>
    </sheetView>
  </sheetViews>
  <sheetFormatPr defaultColWidth="11.42578125" defaultRowHeight="15" customHeight="1" x14ac:dyDescent="0.25"/>
  <cols>
    <col min="1" max="1" width="1.85546875" style="3" customWidth="1"/>
    <col min="2" max="2" width="6.85546875" style="3" customWidth="1"/>
    <col min="3" max="3" width="60.42578125" style="3" customWidth="1"/>
    <col min="4" max="4" width="6.5703125" style="3" customWidth="1"/>
    <col min="5" max="5" width="6" style="3" bestFit="1" customWidth="1"/>
    <col min="6" max="6" width="13" style="3" customWidth="1"/>
    <col min="7" max="7" width="2.140625" style="3" customWidth="1"/>
    <col min="8" max="16384" width="11.42578125" style="3"/>
  </cols>
  <sheetData>
    <row r="2" spans="1:6" ht="15" customHeight="1" x14ac:dyDescent="0.25">
      <c r="A2" s="60"/>
      <c r="B2" s="137"/>
      <c r="C2" s="137"/>
      <c r="D2" s="137"/>
      <c r="E2" s="137"/>
      <c r="F2" s="137"/>
    </row>
    <row r="3" spans="1:6" ht="15" customHeight="1" x14ac:dyDescent="0.25">
      <c r="A3" s="60"/>
      <c r="B3" s="138"/>
      <c r="C3" s="138"/>
      <c r="D3" s="138"/>
      <c r="E3" s="138"/>
      <c r="F3" s="138"/>
    </row>
    <row r="4" spans="1:6" ht="15" customHeight="1" x14ac:dyDescent="0.25">
      <c r="B4" s="143"/>
      <c r="C4" s="143"/>
      <c r="D4" s="143"/>
      <c r="E4" s="143"/>
      <c r="F4" s="143"/>
    </row>
    <row r="5" spans="1:6" ht="15" customHeight="1" x14ac:dyDescent="0.25">
      <c r="B5" s="143"/>
      <c r="C5" s="143"/>
      <c r="D5" s="143"/>
      <c r="E5" s="143"/>
      <c r="F5" s="143"/>
    </row>
    <row r="6" spans="1:6" ht="15" customHeight="1" x14ac:dyDescent="0.25">
      <c r="B6" s="144"/>
      <c r="C6" s="145"/>
      <c r="D6" s="145"/>
      <c r="E6" s="145"/>
      <c r="F6" s="145"/>
    </row>
    <row r="9" spans="1:6" ht="22.5" x14ac:dyDescent="0.25">
      <c r="A9" s="139" t="s">
        <v>1732</v>
      </c>
      <c r="B9" s="139"/>
      <c r="C9" s="139"/>
      <c r="D9" s="139"/>
      <c r="E9" s="139"/>
      <c r="F9" s="139"/>
    </row>
    <row r="13" spans="1:6" ht="15" customHeight="1" x14ac:dyDescent="0.25">
      <c r="B13" s="74"/>
    </row>
    <row r="14" spans="1:6" ht="15" customHeight="1" x14ac:dyDescent="0.25">
      <c r="B14" s="1"/>
      <c r="C14" s="1"/>
      <c r="D14" s="1"/>
      <c r="E14" s="1"/>
      <c r="F14" s="1"/>
    </row>
    <row r="15" spans="1:6" ht="15" customHeight="1" x14ac:dyDescent="0.25">
      <c r="B15" s="62"/>
      <c r="C15" s="62"/>
      <c r="D15" s="62"/>
      <c r="E15" s="62"/>
      <c r="F15" s="62"/>
    </row>
    <row r="16" spans="1:6" ht="15" customHeight="1" x14ac:dyDescent="0.25">
      <c r="A16" s="75"/>
      <c r="B16" s="62"/>
      <c r="C16" s="62"/>
      <c r="D16" s="62"/>
      <c r="E16" s="62"/>
      <c r="F16" s="62"/>
    </row>
    <row r="17" spans="1:6" ht="15" customHeight="1" x14ac:dyDescent="0.25">
      <c r="A17" s="75"/>
      <c r="B17" s="62"/>
      <c r="C17" s="62"/>
      <c r="D17" s="62"/>
      <c r="E17" s="62"/>
      <c r="F17" s="62"/>
    </row>
    <row r="18" spans="1:6" ht="15" customHeight="1" x14ac:dyDescent="0.25">
      <c r="A18" s="75"/>
      <c r="B18" s="62"/>
      <c r="C18" s="62"/>
      <c r="D18" s="62"/>
      <c r="E18" s="62"/>
      <c r="F18" s="62"/>
    </row>
    <row r="19" spans="1:6" ht="15" customHeight="1" x14ac:dyDescent="0.25">
      <c r="A19" s="75"/>
      <c r="B19" s="62"/>
      <c r="C19" s="62"/>
      <c r="D19" s="62"/>
      <c r="E19" s="62"/>
      <c r="F19" s="62"/>
    </row>
    <row r="20" spans="1:6" ht="15" customHeight="1" x14ac:dyDescent="0.25">
      <c r="A20" s="75"/>
      <c r="B20" s="62"/>
      <c r="C20" s="62"/>
      <c r="D20" s="62"/>
      <c r="E20" s="62"/>
      <c r="F20" s="62"/>
    </row>
    <row r="21" spans="1:6" ht="15" customHeight="1" x14ac:dyDescent="0.25">
      <c r="A21" s="75"/>
      <c r="B21" s="62"/>
      <c r="C21" s="62"/>
      <c r="D21" s="62"/>
      <c r="E21" s="62"/>
      <c r="F21" s="62"/>
    </row>
    <row r="22" spans="1:6" ht="15" customHeight="1" x14ac:dyDescent="0.25">
      <c r="A22" s="75"/>
      <c r="B22" s="62"/>
      <c r="C22" s="62"/>
      <c r="D22" s="62"/>
      <c r="E22" s="62"/>
      <c r="F22" s="62"/>
    </row>
    <row r="23" spans="1:6" ht="15" customHeight="1" x14ac:dyDescent="0.25">
      <c r="A23" s="75"/>
      <c r="B23" s="62"/>
      <c r="C23" s="62"/>
      <c r="D23" s="62"/>
      <c r="E23" s="62"/>
      <c r="F23" s="62"/>
    </row>
    <row r="24" spans="1:6" ht="15" customHeight="1" x14ac:dyDescent="0.25">
      <c r="A24" s="142" t="s">
        <v>1752</v>
      </c>
      <c r="B24" s="142"/>
      <c r="C24" s="142"/>
      <c r="D24" s="142"/>
      <c r="E24" s="142"/>
      <c r="F24" s="142"/>
    </row>
    <row r="25" spans="1:6" ht="15" customHeight="1" x14ac:dyDescent="0.25">
      <c r="A25" s="142"/>
      <c r="B25" s="142"/>
      <c r="C25" s="142"/>
      <c r="D25" s="142"/>
      <c r="E25" s="142"/>
      <c r="F25" s="142"/>
    </row>
    <row r="26" spans="1:6" ht="15" customHeight="1" x14ac:dyDescent="0.25">
      <c r="A26" s="142"/>
      <c r="B26" s="142"/>
      <c r="C26" s="142"/>
      <c r="D26" s="142"/>
      <c r="E26" s="142"/>
      <c r="F26" s="142"/>
    </row>
    <row r="27" spans="1:6" ht="15" customHeight="1" x14ac:dyDescent="0.25">
      <c r="A27" s="142"/>
      <c r="B27" s="142"/>
      <c r="C27" s="142"/>
      <c r="D27" s="142"/>
      <c r="E27" s="142"/>
      <c r="F27" s="142"/>
    </row>
    <row r="28" spans="1:6" ht="15" customHeight="1" x14ac:dyDescent="0.25">
      <c r="A28" s="142"/>
      <c r="B28" s="142"/>
      <c r="C28" s="142"/>
      <c r="D28" s="142"/>
      <c r="E28" s="142"/>
      <c r="F28" s="142"/>
    </row>
    <row r="29" spans="1:6" ht="15" customHeight="1" x14ac:dyDescent="0.25">
      <c r="A29" s="75"/>
      <c r="B29" s="62"/>
      <c r="C29" s="62"/>
      <c r="D29" s="62"/>
      <c r="E29" s="62"/>
      <c r="F29" s="62"/>
    </row>
    <row r="30" spans="1:6" ht="15" customHeight="1" x14ac:dyDescent="0.25">
      <c r="A30" s="75"/>
      <c r="B30" s="62"/>
      <c r="C30" s="62"/>
      <c r="D30" s="62"/>
      <c r="E30" s="62"/>
      <c r="F30" s="62"/>
    </row>
    <row r="31" spans="1:6" ht="15" customHeight="1" x14ac:dyDescent="0.25">
      <c r="A31" s="75"/>
      <c r="B31" s="62"/>
      <c r="C31" s="62"/>
      <c r="D31" s="62"/>
      <c r="E31" s="62"/>
      <c r="F31" s="62"/>
    </row>
    <row r="32" spans="1:6" ht="15" customHeight="1" x14ac:dyDescent="0.25">
      <c r="A32" s="75"/>
      <c r="B32" s="62"/>
      <c r="C32" s="62"/>
      <c r="D32" s="62"/>
      <c r="E32" s="62"/>
      <c r="F32" s="62"/>
    </row>
    <row r="33" spans="1:6" ht="15" customHeight="1" x14ac:dyDescent="0.25">
      <c r="A33" s="75"/>
      <c r="B33" s="62"/>
      <c r="C33" s="62"/>
      <c r="D33" s="62"/>
      <c r="E33" s="62"/>
      <c r="F33" s="62"/>
    </row>
    <row r="34" spans="1:6" ht="15" customHeight="1" x14ac:dyDescent="0.25">
      <c r="A34" s="75"/>
      <c r="B34" s="62"/>
      <c r="C34" s="62"/>
      <c r="D34" s="62"/>
      <c r="E34" s="62"/>
      <c r="F34" s="62"/>
    </row>
    <row r="35" spans="1:6" ht="15" customHeight="1" x14ac:dyDescent="0.25">
      <c r="A35" s="75"/>
      <c r="B35" s="62"/>
      <c r="C35" s="62"/>
      <c r="D35" s="62"/>
      <c r="E35" s="62"/>
      <c r="F35" s="62"/>
    </row>
    <row r="36" spans="1:6" ht="15" customHeight="1" x14ac:dyDescent="0.25">
      <c r="A36" s="75"/>
      <c r="B36" s="62"/>
      <c r="C36" s="62"/>
      <c r="D36" s="62"/>
      <c r="E36" s="62"/>
      <c r="F36" s="62"/>
    </row>
    <row r="37" spans="1:6" ht="15" customHeight="1" x14ac:dyDescent="0.25">
      <c r="A37" s="75"/>
      <c r="B37" s="62"/>
      <c r="C37" s="62"/>
      <c r="D37" s="62"/>
      <c r="E37" s="62"/>
      <c r="F37" s="62"/>
    </row>
    <row r="38" spans="1:6" ht="15" customHeight="1" x14ac:dyDescent="0.25">
      <c r="A38" s="75"/>
      <c r="B38" s="62"/>
      <c r="C38" s="62"/>
      <c r="D38" s="62"/>
      <c r="E38" s="62"/>
      <c r="F38" s="62"/>
    </row>
    <row r="39" spans="1:6" ht="15" customHeight="1" x14ac:dyDescent="0.25">
      <c r="A39" s="75"/>
      <c r="B39" s="62"/>
      <c r="C39" s="62"/>
      <c r="D39" s="62"/>
      <c r="E39" s="62"/>
      <c r="F39" s="62"/>
    </row>
    <row r="40" spans="1:6" ht="15" customHeight="1" x14ac:dyDescent="0.25">
      <c r="B40" s="135" t="e">
        <f>"Referência: " &amp; MID(#REF!,11,10000)</f>
        <v>#REF!</v>
      </c>
      <c r="C40" s="135"/>
      <c r="D40" s="135"/>
      <c r="E40" s="135"/>
      <c r="F40" s="135"/>
    </row>
    <row r="41" spans="1:6" ht="15" customHeight="1" x14ac:dyDescent="0.25">
      <c r="B41" s="135"/>
      <c r="C41" s="135"/>
      <c r="D41" s="135"/>
      <c r="E41" s="135"/>
      <c r="F41" s="135"/>
    </row>
    <row r="42" spans="1:6" ht="15" customHeight="1" x14ac:dyDescent="0.25">
      <c r="B42" s="135"/>
      <c r="C42" s="135"/>
      <c r="D42" s="135"/>
      <c r="E42" s="135"/>
      <c r="F42" s="135"/>
    </row>
    <row r="43" spans="1:6" ht="15" customHeight="1" x14ac:dyDescent="0.25">
      <c r="B43" s="135"/>
      <c r="C43" s="135"/>
      <c r="D43" s="135"/>
      <c r="E43" s="135"/>
      <c r="F43" s="135"/>
    </row>
    <row r="44" spans="1:6" ht="15" customHeight="1" x14ac:dyDescent="0.25">
      <c r="B44" s="135"/>
      <c r="C44" s="135"/>
      <c r="D44" s="135"/>
      <c r="E44" s="135"/>
      <c r="F44" s="135"/>
    </row>
    <row r="45" spans="1:6" ht="15" customHeight="1" x14ac:dyDescent="0.25">
      <c r="B45" s="135"/>
      <c r="C45" s="135"/>
      <c r="D45" s="135"/>
      <c r="E45" s="135"/>
      <c r="F45" s="135"/>
    </row>
  </sheetData>
  <sheetProtection formatCells="0" formatColumns="0" formatRows="0"/>
  <mergeCells count="8">
    <mergeCell ref="A24:F28"/>
    <mergeCell ref="B40:F45"/>
    <mergeCell ref="B2:F2"/>
    <mergeCell ref="B3:F3"/>
    <mergeCell ref="B4:F4"/>
    <mergeCell ref="B5:F5"/>
    <mergeCell ref="B6:F6"/>
    <mergeCell ref="A9:F9"/>
  </mergeCells>
  <printOptions horizontalCentered="1"/>
  <pageMargins left="0.59055118110236227" right="0.59055118110236227" top="0.74803149606299213" bottom="0.70866141732283472" header="0.31496062992125984" footer="0.27559055118110237"/>
  <pageSetup paperSize="9" scale="92" firstPageNumber="0" orientation="portrait" r:id="rId1"/>
  <headerFooter alignWithMargins="0">
    <oddHeader>&amp;C&amp;8&amp;G
&amp;10SENADO FEDERAL&amp;8
Secretaria de Infraestrutura
Coordenação de Orçamentos</oddHeader>
    <oddFooter>&amp;C&amp;8&amp;G
Senado Federal | Via N2 | Bloco 14 | CEP 70165-900 | Brasília-DF
Telefones: +55 (61) 3303-3423 / 4760 / 4776 / 3470 | coorc@senado.leg.br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16">
    <tabColor rgb="FF00B0F0"/>
  </sheetPr>
  <dimension ref="A1:E261"/>
  <sheetViews>
    <sheetView zoomScale="80" zoomScaleNormal="80" workbookViewId="0">
      <selection activeCell="J17" sqref="J17"/>
    </sheetView>
  </sheetViews>
  <sheetFormatPr defaultRowHeight="15" x14ac:dyDescent="0.25"/>
  <cols>
    <col min="1" max="1" width="75.7109375" style="18" customWidth="1"/>
    <col min="2" max="3" width="20.7109375" style="11" customWidth="1"/>
    <col min="4" max="4" width="35.7109375" style="11" customWidth="1"/>
    <col min="5" max="5" width="20.7109375" style="11" customWidth="1"/>
  </cols>
  <sheetData>
    <row r="1" spans="1:5" ht="19.5" x14ac:dyDescent="0.25">
      <c r="A1" s="5" t="s">
        <v>169</v>
      </c>
      <c r="B1" s="5"/>
      <c r="C1" s="5"/>
      <c r="D1" s="5"/>
      <c r="E1" s="5"/>
    </row>
    <row r="2" spans="1:5" ht="18" x14ac:dyDescent="0.25">
      <c r="A2" s="6" t="s">
        <v>246</v>
      </c>
      <c r="B2" s="6"/>
      <c r="C2" s="6"/>
      <c r="D2" s="6"/>
      <c r="E2" s="6"/>
    </row>
    <row r="3" spans="1:5" x14ac:dyDescent="0.25">
      <c r="A3" s="7" t="s">
        <v>1069</v>
      </c>
      <c r="B3" s="8"/>
      <c r="C3" s="8"/>
      <c r="D3" s="8"/>
      <c r="E3" s="8"/>
    </row>
    <row r="4" spans="1:5" ht="15.75" thickBot="1" x14ac:dyDescent="0.3">
      <c r="A4" s="7"/>
      <c r="B4" s="8"/>
      <c r="C4" s="8"/>
      <c r="D4" s="8"/>
      <c r="E4" s="8"/>
    </row>
    <row r="5" spans="1:5" x14ac:dyDescent="0.25">
      <c r="A5" s="12" t="s">
        <v>247</v>
      </c>
      <c r="B5" s="9" t="s">
        <v>2</v>
      </c>
      <c r="C5" s="9" t="s">
        <v>171</v>
      </c>
      <c r="D5" s="9" t="s">
        <v>248</v>
      </c>
      <c r="E5" s="10" t="s">
        <v>249</v>
      </c>
    </row>
    <row r="6" spans="1:5" x14ac:dyDescent="0.25">
      <c r="A6" s="15" t="s">
        <v>420</v>
      </c>
      <c r="B6" s="13" t="s">
        <v>5</v>
      </c>
      <c r="C6" s="16">
        <v>1</v>
      </c>
      <c r="D6" s="13" t="s">
        <v>421</v>
      </c>
      <c r="E6" s="21">
        <v>1</v>
      </c>
    </row>
    <row r="7" spans="1:5" x14ac:dyDescent="0.25">
      <c r="A7" s="15" t="s">
        <v>430</v>
      </c>
      <c r="B7" s="13" t="s">
        <v>5</v>
      </c>
      <c r="C7" s="16">
        <v>1</v>
      </c>
      <c r="D7" s="13" t="s">
        <v>431</v>
      </c>
      <c r="E7" s="21">
        <v>1</v>
      </c>
    </row>
    <row r="8" spans="1:5" x14ac:dyDescent="0.25">
      <c r="A8" s="15" t="s">
        <v>848</v>
      </c>
      <c r="B8" s="13" t="s">
        <v>5</v>
      </c>
      <c r="C8" s="16">
        <v>1</v>
      </c>
      <c r="D8" s="13" t="s">
        <v>835</v>
      </c>
      <c r="E8" s="21">
        <v>1</v>
      </c>
    </row>
    <row r="9" spans="1:5" x14ac:dyDescent="0.25">
      <c r="A9" s="15" t="s">
        <v>1607</v>
      </c>
      <c r="B9" s="13" t="s">
        <v>112</v>
      </c>
      <c r="C9" s="16">
        <v>1</v>
      </c>
      <c r="D9" s="13" t="s">
        <v>1608</v>
      </c>
      <c r="E9" s="21">
        <v>1</v>
      </c>
    </row>
    <row r="10" spans="1:5" x14ac:dyDescent="0.25">
      <c r="A10" s="15" t="s">
        <v>381</v>
      </c>
      <c r="B10" s="13" t="s">
        <v>5</v>
      </c>
      <c r="C10" s="16">
        <v>1</v>
      </c>
      <c r="D10" s="13" t="s">
        <v>1047</v>
      </c>
      <c r="E10" s="21">
        <v>1</v>
      </c>
    </row>
    <row r="11" spans="1:5" x14ac:dyDescent="0.25">
      <c r="A11" s="15" t="s">
        <v>1626</v>
      </c>
      <c r="B11" s="13" t="s">
        <v>23</v>
      </c>
      <c r="C11" s="16">
        <v>1</v>
      </c>
      <c r="D11" s="13" t="s">
        <v>1692</v>
      </c>
      <c r="E11" s="21">
        <v>1</v>
      </c>
    </row>
    <row r="12" spans="1:5" x14ac:dyDescent="0.25">
      <c r="A12" s="15" t="s">
        <v>130</v>
      </c>
      <c r="B12" s="13" t="s">
        <v>9</v>
      </c>
      <c r="C12" s="16">
        <v>1</v>
      </c>
      <c r="D12" s="13" t="s">
        <v>131</v>
      </c>
      <c r="E12" s="21">
        <v>1</v>
      </c>
    </row>
    <row r="13" spans="1:5" x14ac:dyDescent="0.25">
      <c r="A13" s="15" t="s">
        <v>1729</v>
      </c>
      <c r="B13" s="13" t="s">
        <v>5</v>
      </c>
      <c r="C13" s="16">
        <v>1</v>
      </c>
      <c r="D13" s="13" t="s">
        <v>1726</v>
      </c>
      <c r="E13" s="21">
        <v>1</v>
      </c>
    </row>
    <row r="14" spans="1:5" x14ac:dyDescent="0.25">
      <c r="A14" s="15" t="s">
        <v>1666</v>
      </c>
      <c r="B14" s="13" t="s">
        <v>23</v>
      </c>
      <c r="C14" s="16">
        <v>1</v>
      </c>
      <c r="D14" s="13" t="s">
        <v>1697</v>
      </c>
      <c r="E14" s="21">
        <v>1</v>
      </c>
    </row>
    <row r="15" spans="1:5" x14ac:dyDescent="0.25">
      <c r="A15" s="15" t="s">
        <v>52</v>
      </c>
      <c r="B15" s="13" t="s">
        <v>8</v>
      </c>
      <c r="C15" s="16">
        <v>1.05</v>
      </c>
      <c r="D15" s="13" t="s">
        <v>436</v>
      </c>
      <c r="E15" s="21">
        <v>1</v>
      </c>
    </row>
    <row r="16" spans="1:5" x14ac:dyDescent="0.25">
      <c r="A16" s="15" t="s">
        <v>49</v>
      </c>
      <c r="B16" s="13" t="s">
        <v>8</v>
      </c>
      <c r="C16" s="16">
        <v>1.05</v>
      </c>
      <c r="D16" s="13" t="s">
        <v>434</v>
      </c>
      <c r="E16" s="21">
        <v>1</v>
      </c>
    </row>
    <row r="17" spans="1:5" x14ac:dyDescent="0.25">
      <c r="A17" s="15" t="s">
        <v>50</v>
      </c>
      <c r="B17" s="13" t="s">
        <v>8</v>
      </c>
      <c r="C17" s="16">
        <v>1.05</v>
      </c>
      <c r="D17" s="13" t="s">
        <v>435</v>
      </c>
      <c r="E17" s="21">
        <v>1</v>
      </c>
    </row>
    <row r="18" spans="1:5" x14ac:dyDescent="0.25">
      <c r="A18" s="15" t="s">
        <v>10</v>
      </c>
      <c r="B18" s="13" t="s">
        <v>9</v>
      </c>
      <c r="C18" s="16">
        <v>1.1000000000000001</v>
      </c>
      <c r="D18" s="13" t="s">
        <v>11</v>
      </c>
      <c r="E18" s="21">
        <v>1</v>
      </c>
    </row>
    <row r="19" spans="1:5" x14ac:dyDescent="0.25">
      <c r="A19" s="15" t="s">
        <v>157</v>
      </c>
      <c r="B19" s="13" t="s">
        <v>9</v>
      </c>
      <c r="C19" s="16">
        <v>1</v>
      </c>
      <c r="D19" s="13" t="s">
        <v>158</v>
      </c>
      <c r="E19" s="21">
        <v>1</v>
      </c>
    </row>
    <row r="20" spans="1:5" x14ac:dyDescent="0.25">
      <c r="A20" s="15" t="s">
        <v>1687</v>
      </c>
      <c r="B20" s="13" t="s">
        <v>8</v>
      </c>
      <c r="C20" s="16">
        <v>1</v>
      </c>
      <c r="D20" s="13" t="s">
        <v>1724</v>
      </c>
      <c r="E20" s="21">
        <v>1</v>
      </c>
    </row>
    <row r="21" spans="1:5" x14ac:dyDescent="0.25">
      <c r="A21" s="15" t="s">
        <v>408</v>
      </c>
      <c r="B21" s="13" t="s">
        <v>5</v>
      </c>
      <c r="C21" s="16">
        <v>1</v>
      </c>
      <c r="D21" s="13" t="s">
        <v>407</v>
      </c>
      <c r="E21" s="21">
        <v>1</v>
      </c>
    </row>
    <row r="22" spans="1:5" x14ac:dyDescent="0.25">
      <c r="A22" s="15" t="s">
        <v>113</v>
      </c>
      <c r="B22" s="13" t="s">
        <v>17</v>
      </c>
      <c r="C22" s="16">
        <v>0.67800000000000005</v>
      </c>
      <c r="D22" s="13" t="s">
        <v>256</v>
      </c>
      <c r="E22" s="21">
        <v>1</v>
      </c>
    </row>
    <row r="23" spans="1:5" x14ac:dyDescent="0.25">
      <c r="A23" s="15" t="s">
        <v>114</v>
      </c>
      <c r="B23" s="13" t="s">
        <v>115</v>
      </c>
      <c r="C23" s="16">
        <v>4.2374999999999998</v>
      </c>
      <c r="D23" s="13" t="s">
        <v>256</v>
      </c>
      <c r="E23" s="21">
        <v>1</v>
      </c>
    </row>
    <row r="24" spans="1:5" x14ac:dyDescent="0.25">
      <c r="A24" s="15" t="s">
        <v>118</v>
      </c>
      <c r="B24" s="13" t="s">
        <v>119</v>
      </c>
      <c r="C24" s="16">
        <v>2.5000000000000001E-2</v>
      </c>
      <c r="D24" s="13" t="s">
        <v>120</v>
      </c>
      <c r="E24" s="21">
        <v>1</v>
      </c>
    </row>
    <row r="25" spans="1:5" x14ac:dyDescent="0.25">
      <c r="A25" s="15" t="s">
        <v>153</v>
      </c>
      <c r="B25" s="13" t="s">
        <v>154</v>
      </c>
      <c r="C25" s="16">
        <v>0.22</v>
      </c>
      <c r="D25" s="13" t="s">
        <v>155</v>
      </c>
      <c r="E25" s="21">
        <v>1</v>
      </c>
    </row>
    <row r="26" spans="1:5" x14ac:dyDescent="0.25">
      <c r="A26" s="15" t="s">
        <v>156</v>
      </c>
      <c r="B26" s="13" t="s">
        <v>13</v>
      </c>
      <c r="C26" s="16">
        <v>0.4</v>
      </c>
      <c r="D26" s="13" t="s">
        <v>155</v>
      </c>
      <c r="E26" s="21">
        <v>1</v>
      </c>
    </row>
    <row r="27" spans="1:5" ht="30" x14ac:dyDescent="0.25">
      <c r="A27" s="15" t="s">
        <v>21</v>
      </c>
      <c r="B27" s="13" t="s">
        <v>9</v>
      </c>
      <c r="C27" s="16">
        <v>1</v>
      </c>
      <c r="D27" s="13" t="s">
        <v>22</v>
      </c>
      <c r="E27" s="21">
        <v>1</v>
      </c>
    </row>
    <row r="28" spans="1:5" x14ac:dyDescent="0.25">
      <c r="A28" s="15" t="s">
        <v>19</v>
      </c>
      <c r="B28" s="13" t="s">
        <v>8</v>
      </c>
      <c r="C28" s="16">
        <v>1.05</v>
      </c>
      <c r="D28" s="13" t="s">
        <v>20</v>
      </c>
      <c r="E28" s="21">
        <v>1</v>
      </c>
    </row>
    <row r="29" spans="1:5" x14ac:dyDescent="0.25">
      <c r="A29" s="15" t="s">
        <v>16</v>
      </c>
      <c r="B29" s="13" t="s">
        <v>17</v>
      </c>
      <c r="C29" s="16">
        <v>2.5</v>
      </c>
      <c r="D29" s="13" t="s">
        <v>18</v>
      </c>
      <c r="E29" s="21">
        <v>1</v>
      </c>
    </row>
    <row r="30" spans="1:5" ht="30" x14ac:dyDescent="0.25">
      <c r="A30" s="15" t="s">
        <v>413</v>
      </c>
      <c r="B30" s="13" t="s">
        <v>17</v>
      </c>
      <c r="C30" s="16">
        <v>1</v>
      </c>
      <c r="D30" s="13" t="s">
        <v>18</v>
      </c>
      <c r="E30" s="21">
        <v>1</v>
      </c>
    </row>
    <row r="31" spans="1:5" x14ac:dyDescent="0.25">
      <c r="A31" s="15" t="s">
        <v>150</v>
      </c>
      <c r="B31" s="13" t="s">
        <v>23</v>
      </c>
      <c r="C31" s="16">
        <v>2.06</v>
      </c>
      <c r="D31" s="13" t="s">
        <v>149</v>
      </c>
      <c r="E31" s="21">
        <v>1</v>
      </c>
    </row>
    <row r="32" spans="1:5" x14ac:dyDescent="0.25">
      <c r="A32" s="15" t="s">
        <v>151</v>
      </c>
      <c r="B32" s="13" t="s">
        <v>23</v>
      </c>
      <c r="C32" s="16">
        <v>2.06</v>
      </c>
      <c r="D32" s="13" t="s">
        <v>149</v>
      </c>
      <c r="E32" s="21">
        <v>1</v>
      </c>
    </row>
    <row r="33" spans="1:5" x14ac:dyDescent="0.25">
      <c r="A33" s="15" t="s">
        <v>143</v>
      </c>
      <c r="B33" s="13" t="s">
        <v>23</v>
      </c>
      <c r="C33" s="16">
        <v>9.3500000000000014</v>
      </c>
      <c r="D33" s="13" t="s">
        <v>144</v>
      </c>
      <c r="E33" s="21">
        <v>1</v>
      </c>
    </row>
    <row r="34" spans="1:5" x14ac:dyDescent="0.25">
      <c r="A34" s="15" t="s">
        <v>145</v>
      </c>
      <c r="B34" s="13" t="s">
        <v>9</v>
      </c>
      <c r="C34" s="16">
        <v>1.24</v>
      </c>
      <c r="D34" s="13" t="s">
        <v>144</v>
      </c>
      <c r="E34" s="21">
        <v>1</v>
      </c>
    </row>
    <row r="35" spans="1:5" x14ac:dyDescent="0.25">
      <c r="A35" s="15" t="s">
        <v>146</v>
      </c>
      <c r="B35" s="13" t="s">
        <v>23</v>
      </c>
      <c r="C35" s="16">
        <v>1.1100000000000001</v>
      </c>
      <c r="D35" s="13" t="s">
        <v>144</v>
      </c>
      <c r="E35" s="21">
        <v>1</v>
      </c>
    </row>
    <row r="36" spans="1:5" x14ac:dyDescent="0.25">
      <c r="A36" s="15" t="s">
        <v>147</v>
      </c>
      <c r="B36" s="13" t="s">
        <v>23</v>
      </c>
      <c r="C36" s="16">
        <v>1</v>
      </c>
      <c r="D36" s="13" t="s">
        <v>144</v>
      </c>
      <c r="E36" s="21">
        <v>1</v>
      </c>
    </row>
    <row r="37" spans="1:5" x14ac:dyDescent="0.25">
      <c r="A37" s="15" t="s">
        <v>148</v>
      </c>
      <c r="B37" s="13" t="s">
        <v>23</v>
      </c>
      <c r="C37" s="16">
        <v>5.23</v>
      </c>
      <c r="D37" s="13" t="s">
        <v>144</v>
      </c>
      <c r="E37" s="21">
        <v>1</v>
      </c>
    </row>
    <row r="38" spans="1:5" x14ac:dyDescent="0.25">
      <c r="A38" s="15" t="s">
        <v>258</v>
      </c>
      <c r="B38" s="13" t="s">
        <v>9</v>
      </c>
      <c r="C38" s="16">
        <v>1.06</v>
      </c>
      <c r="D38" s="13" t="s">
        <v>259</v>
      </c>
      <c r="E38" s="21">
        <v>1</v>
      </c>
    </row>
    <row r="39" spans="1:5" x14ac:dyDescent="0.25">
      <c r="A39" s="15" t="s">
        <v>152</v>
      </c>
      <c r="B39" s="13" t="s">
        <v>23</v>
      </c>
      <c r="C39" s="16">
        <v>4.12</v>
      </c>
      <c r="D39" s="13" t="s">
        <v>259</v>
      </c>
      <c r="E39" s="21">
        <v>1</v>
      </c>
    </row>
    <row r="40" spans="1:5" x14ac:dyDescent="0.25">
      <c r="A40" s="15" t="s">
        <v>159</v>
      </c>
      <c r="B40" s="13" t="s">
        <v>13</v>
      </c>
      <c r="C40" s="16">
        <v>0.5</v>
      </c>
      <c r="D40" s="13" t="s">
        <v>160</v>
      </c>
      <c r="E40" s="21">
        <v>1</v>
      </c>
    </row>
    <row r="41" spans="1:5" x14ac:dyDescent="0.25">
      <c r="A41" s="15" t="s">
        <v>1048</v>
      </c>
      <c r="B41" s="13" t="s">
        <v>90</v>
      </c>
      <c r="C41" s="16">
        <v>0.5</v>
      </c>
      <c r="D41" s="13" t="s">
        <v>1049</v>
      </c>
      <c r="E41" s="21">
        <v>1</v>
      </c>
    </row>
    <row r="42" spans="1:5" x14ac:dyDescent="0.25">
      <c r="A42" s="15" t="s">
        <v>163</v>
      </c>
      <c r="B42" s="13" t="s">
        <v>90</v>
      </c>
      <c r="C42" s="16">
        <v>0.8</v>
      </c>
      <c r="D42" s="13" t="s">
        <v>164</v>
      </c>
      <c r="E42" s="21">
        <v>1</v>
      </c>
    </row>
    <row r="43" spans="1:5" x14ac:dyDescent="0.25">
      <c r="A43" s="15" t="s">
        <v>165</v>
      </c>
      <c r="B43" s="13" t="s">
        <v>13</v>
      </c>
      <c r="C43" s="16">
        <v>0.6</v>
      </c>
      <c r="D43" s="13" t="s">
        <v>164</v>
      </c>
      <c r="E43" s="21">
        <v>1</v>
      </c>
    </row>
    <row r="44" spans="1:5" x14ac:dyDescent="0.25">
      <c r="A44" s="15" t="s">
        <v>166</v>
      </c>
      <c r="B44" s="13" t="s">
        <v>9</v>
      </c>
      <c r="C44" s="16">
        <v>1.1000000000000001</v>
      </c>
      <c r="D44" s="13" t="s">
        <v>164</v>
      </c>
      <c r="E44" s="21">
        <v>1</v>
      </c>
    </row>
    <row r="45" spans="1:5" x14ac:dyDescent="0.25">
      <c r="A45" s="15" t="s">
        <v>167</v>
      </c>
      <c r="B45" s="13" t="s">
        <v>8</v>
      </c>
      <c r="C45" s="16">
        <v>2</v>
      </c>
      <c r="D45" s="13" t="s">
        <v>164</v>
      </c>
      <c r="E45" s="21">
        <v>1</v>
      </c>
    </row>
    <row r="46" spans="1:5" x14ac:dyDescent="0.25">
      <c r="A46" s="15" t="s">
        <v>168</v>
      </c>
      <c r="B46" s="13" t="s">
        <v>13</v>
      </c>
      <c r="C46" s="16">
        <v>0.2</v>
      </c>
      <c r="D46" s="13" t="s">
        <v>164</v>
      </c>
      <c r="E46" s="21">
        <v>1</v>
      </c>
    </row>
    <row r="47" spans="1:5" x14ac:dyDescent="0.25">
      <c r="A47" s="15" t="s">
        <v>161</v>
      </c>
      <c r="B47" s="13" t="s">
        <v>112</v>
      </c>
      <c r="C47" s="16">
        <v>1.125</v>
      </c>
      <c r="D47" s="13" t="s">
        <v>162</v>
      </c>
      <c r="E47" s="21">
        <v>1</v>
      </c>
    </row>
    <row r="48" spans="1:5" x14ac:dyDescent="0.25">
      <c r="A48" s="15" t="s">
        <v>116</v>
      </c>
      <c r="B48" s="13" t="s">
        <v>13</v>
      </c>
      <c r="C48" s="16">
        <v>0.33</v>
      </c>
      <c r="D48" s="13" t="s">
        <v>117</v>
      </c>
      <c r="E48" s="21">
        <v>1</v>
      </c>
    </row>
    <row r="49" spans="1:5" x14ac:dyDescent="0.25">
      <c r="A49" s="15" t="s">
        <v>409</v>
      </c>
      <c r="B49" s="13" t="s">
        <v>15</v>
      </c>
      <c r="C49" s="16">
        <v>0.1</v>
      </c>
      <c r="D49" s="13" t="s">
        <v>410</v>
      </c>
      <c r="E49" s="21">
        <v>1</v>
      </c>
    </row>
    <row r="50" spans="1:5" x14ac:dyDescent="0.25">
      <c r="A50" s="15" t="s">
        <v>1610</v>
      </c>
      <c r="B50" s="13" t="s">
        <v>23</v>
      </c>
      <c r="C50" s="16">
        <v>1.3928571428571428</v>
      </c>
      <c r="D50" s="13" t="s">
        <v>1611</v>
      </c>
      <c r="E50" s="21">
        <v>1</v>
      </c>
    </row>
    <row r="51" spans="1:5" x14ac:dyDescent="0.25">
      <c r="A51" s="15" t="s">
        <v>404</v>
      </c>
      <c r="B51" s="13" t="s">
        <v>8</v>
      </c>
      <c r="C51" s="16">
        <v>1</v>
      </c>
      <c r="D51" s="13" t="s">
        <v>827</v>
      </c>
      <c r="E51" s="21">
        <v>1</v>
      </c>
    </row>
    <row r="52" spans="1:5" x14ac:dyDescent="0.25">
      <c r="A52" s="15" t="s">
        <v>405</v>
      </c>
      <c r="B52" s="13" t="s">
        <v>8</v>
      </c>
      <c r="C52" s="16">
        <v>1</v>
      </c>
      <c r="D52" s="13" t="s">
        <v>828</v>
      </c>
      <c r="E52" s="21">
        <v>1</v>
      </c>
    </row>
    <row r="53" spans="1:5" x14ac:dyDescent="0.25">
      <c r="A53" s="15" t="s">
        <v>406</v>
      </c>
      <c r="B53" s="13" t="s">
        <v>5</v>
      </c>
      <c r="C53" s="16">
        <v>1</v>
      </c>
      <c r="D53" s="13" t="s">
        <v>830</v>
      </c>
      <c r="E53" s="21">
        <v>1</v>
      </c>
    </row>
    <row r="54" spans="1:5" x14ac:dyDescent="0.25">
      <c r="A54" s="15" t="s">
        <v>403</v>
      </c>
      <c r="B54" s="13" t="s">
        <v>5</v>
      </c>
      <c r="C54" s="16">
        <v>1</v>
      </c>
      <c r="D54" s="13" t="s">
        <v>829</v>
      </c>
      <c r="E54" s="21">
        <v>1</v>
      </c>
    </row>
    <row r="55" spans="1:5" x14ac:dyDescent="0.25">
      <c r="A55" s="15" t="s">
        <v>414</v>
      </c>
      <c r="B55" s="13" t="s">
        <v>5</v>
      </c>
      <c r="C55" s="16">
        <v>1</v>
      </c>
      <c r="D55" s="13" t="s">
        <v>415</v>
      </c>
      <c r="E55" s="21">
        <v>1</v>
      </c>
    </row>
    <row r="56" spans="1:5" x14ac:dyDescent="0.25">
      <c r="A56" s="15" t="s">
        <v>416</v>
      </c>
      <c r="B56" s="13" t="s">
        <v>5</v>
      </c>
      <c r="C56" s="16">
        <v>1</v>
      </c>
      <c r="D56" s="13" t="s">
        <v>417</v>
      </c>
      <c r="E56" s="21">
        <v>1</v>
      </c>
    </row>
    <row r="57" spans="1:5" x14ac:dyDescent="0.25">
      <c r="A57" s="15" t="s">
        <v>418</v>
      </c>
      <c r="B57" s="13" t="s">
        <v>5</v>
      </c>
      <c r="C57" s="16">
        <v>1</v>
      </c>
      <c r="D57" s="13" t="s">
        <v>419</v>
      </c>
      <c r="E57" s="21">
        <v>1</v>
      </c>
    </row>
    <row r="58" spans="1:5" x14ac:dyDescent="0.25">
      <c r="A58" s="15" t="s">
        <v>124</v>
      </c>
      <c r="B58" s="13" t="s">
        <v>8</v>
      </c>
      <c r="C58" s="16">
        <v>1</v>
      </c>
      <c r="D58" s="13" t="s">
        <v>125</v>
      </c>
      <c r="E58" s="21">
        <v>1</v>
      </c>
    </row>
    <row r="59" spans="1:5" x14ac:dyDescent="0.25">
      <c r="A59" s="15" t="s">
        <v>845</v>
      </c>
      <c r="B59" s="13" t="s">
        <v>5</v>
      </c>
      <c r="C59" s="16">
        <v>1</v>
      </c>
      <c r="D59" s="13" t="s">
        <v>846</v>
      </c>
      <c r="E59" s="21">
        <v>1</v>
      </c>
    </row>
    <row r="60" spans="1:5" x14ac:dyDescent="0.25">
      <c r="A60" s="15" t="s">
        <v>842</v>
      </c>
      <c r="B60" s="13" t="s">
        <v>5</v>
      </c>
      <c r="C60" s="16">
        <v>1</v>
      </c>
      <c r="D60" s="13" t="s">
        <v>836</v>
      </c>
      <c r="E60" s="21">
        <v>1</v>
      </c>
    </row>
    <row r="61" spans="1:5" x14ac:dyDescent="0.25">
      <c r="A61" s="15" t="s">
        <v>844</v>
      </c>
      <c r="B61" s="13" t="s">
        <v>5</v>
      </c>
      <c r="C61" s="16">
        <v>1</v>
      </c>
      <c r="D61" s="13" t="s">
        <v>843</v>
      </c>
      <c r="E61" s="21">
        <v>1</v>
      </c>
    </row>
    <row r="62" spans="1:5" x14ac:dyDescent="0.25">
      <c r="A62" s="15" t="s">
        <v>1625</v>
      </c>
      <c r="B62" s="13" t="s">
        <v>23</v>
      </c>
      <c r="C62" s="16">
        <v>1</v>
      </c>
      <c r="D62" s="13" t="s">
        <v>1690</v>
      </c>
      <c r="E62" s="21">
        <v>1</v>
      </c>
    </row>
    <row r="63" spans="1:5" x14ac:dyDescent="0.25">
      <c r="A63" s="15" t="s">
        <v>1624</v>
      </c>
      <c r="B63" s="13" t="s">
        <v>23</v>
      </c>
      <c r="C63" s="16">
        <v>1</v>
      </c>
      <c r="D63" s="13" t="s">
        <v>1689</v>
      </c>
      <c r="E63" s="21">
        <v>1</v>
      </c>
    </row>
    <row r="64" spans="1:5" x14ac:dyDescent="0.25">
      <c r="A64" s="15" t="s">
        <v>1664</v>
      </c>
      <c r="B64" s="13" t="s">
        <v>23</v>
      </c>
      <c r="C64" s="16">
        <v>1</v>
      </c>
      <c r="D64" s="13" t="s">
        <v>1720</v>
      </c>
      <c r="E64" s="21">
        <v>1</v>
      </c>
    </row>
    <row r="65" spans="1:5" x14ac:dyDescent="0.25">
      <c r="A65" s="15" t="s">
        <v>1663</v>
      </c>
      <c r="B65" s="13" t="s">
        <v>23</v>
      </c>
      <c r="C65" s="16">
        <v>1</v>
      </c>
      <c r="D65" s="13" t="s">
        <v>1721</v>
      </c>
      <c r="E65" s="21">
        <v>1</v>
      </c>
    </row>
    <row r="66" spans="1:5" x14ac:dyDescent="0.25">
      <c r="A66" s="15" t="s">
        <v>1662</v>
      </c>
      <c r="B66" s="13" t="s">
        <v>23</v>
      </c>
      <c r="C66" s="16">
        <v>1</v>
      </c>
      <c r="D66" s="13" t="s">
        <v>1722</v>
      </c>
      <c r="E66" s="21">
        <v>1</v>
      </c>
    </row>
    <row r="67" spans="1:5" x14ac:dyDescent="0.25">
      <c r="A67" s="15" t="s">
        <v>1661</v>
      </c>
      <c r="B67" s="13" t="s">
        <v>23</v>
      </c>
      <c r="C67" s="16">
        <v>1</v>
      </c>
      <c r="D67" s="13" t="s">
        <v>1723</v>
      </c>
      <c r="E67" s="21">
        <v>1</v>
      </c>
    </row>
    <row r="68" spans="1:5" x14ac:dyDescent="0.25">
      <c r="A68" s="15" t="s">
        <v>1677</v>
      </c>
      <c r="B68" s="13" t="s">
        <v>23</v>
      </c>
      <c r="C68" s="16">
        <v>1</v>
      </c>
      <c r="D68" s="13" t="s">
        <v>1716</v>
      </c>
      <c r="E68" s="21">
        <v>1</v>
      </c>
    </row>
    <row r="69" spans="1:5" x14ac:dyDescent="0.25">
      <c r="A69" s="15" t="s">
        <v>1678</v>
      </c>
      <c r="B69" s="13" t="s">
        <v>23</v>
      </c>
      <c r="C69" s="16">
        <v>1</v>
      </c>
      <c r="D69" s="13" t="s">
        <v>1717</v>
      </c>
      <c r="E69" s="21">
        <v>1</v>
      </c>
    </row>
    <row r="70" spans="1:5" x14ac:dyDescent="0.25">
      <c r="A70" s="15" t="s">
        <v>1674</v>
      </c>
      <c r="B70" s="13" t="s">
        <v>23</v>
      </c>
      <c r="C70" s="16">
        <v>1</v>
      </c>
      <c r="D70" s="13" t="s">
        <v>1713</v>
      </c>
      <c r="E70" s="21">
        <v>1</v>
      </c>
    </row>
    <row r="71" spans="1:5" x14ac:dyDescent="0.25">
      <c r="A71" s="15" t="s">
        <v>1675</v>
      </c>
      <c r="B71" s="13" t="s">
        <v>23</v>
      </c>
      <c r="C71" s="16">
        <v>1</v>
      </c>
      <c r="D71" s="13" t="s">
        <v>1714</v>
      </c>
      <c r="E71" s="21">
        <v>1</v>
      </c>
    </row>
    <row r="72" spans="1:5" x14ac:dyDescent="0.25">
      <c r="A72" s="15" t="s">
        <v>1676</v>
      </c>
      <c r="B72" s="13" t="s">
        <v>23</v>
      </c>
      <c r="C72" s="16">
        <v>1</v>
      </c>
      <c r="D72" s="13" t="s">
        <v>1715</v>
      </c>
      <c r="E72" s="21">
        <v>1</v>
      </c>
    </row>
    <row r="73" spans="1:5" x14ac:dyDescent="0.25">
      <c r="A73" s="15" t="s">
        <v>1667</v>
      </c>
      <c r="B73" s="13" t="s">
        <v>23</v>
      </c>
      <c r="C73" s="16">
        <v>1</v>
      </c>
      <c r="D73" s="13" t="s">
        <v>1706</v>
      </c>
      <c r="E73" s="21">
        <v>1</v>
      </c>
    </row>
    <row r="74" spans="1:5" x14ac:dyDescent="0.25">
      <c r="A74" s="15" t="s">
        <v>1668</v>
      </c>
      <c r="B74" s="13" t="s">
        <v>23</v>
      </c>
      <c r="C74" s="16">
        <v>1</v>
      </c>
      <c r="D74" s="13" t="s">
        <v>1707</v>
      </c>
      <c r="E74" s="21">
        <v>1</v>
      </c>
    </row>
    <row r="75" spans="1:5" x14ac:dyDescent="0.25">
      <c r="A75" s="15" t="s">
        <v>1669</v>
      </c>
      <c r="B75" s="13" t="s">
        <v>23</v>
      </c>
      <c r="C75" s="16">
        <v>1</v>
      </c>
      <c r="D75" s="13" t="s">
        <v>1708</v>
      </c>
      <c r="E75" s="21">
        <v>1</v>
      </c>
    </row>
    <row r="76" spans="1:5" x14ac:dyDescent="0.25">
      <c r="A76" s="15" t="s">
        <v>1670</v>
      </c>
      <c r="B76" s="13" t="s">
        <v>23</v>
      </c>
      <c r="C76" s="16">
        <v>1</v>
      </c>
      <c r="D76" s="13" t="s">
        <v>1709</v>
      </c>
      <c r="E76" s="21">
        <v>1</v>
      </c>
    </row>
    <row r="77" spans="1:5" x14ac:dyDescent="0.25">
      <c r="A77" s="15" t="s">
        <v>1671</v>
      </c>
      <c r="B77" s="13" t="s">
        <v>23</v>
      </c>
      <c r="C77" s="16">
        <v>1</v>
      </c>
      <c r="D77" s="13" t="s">
        <v>1710</v>
      </c>
      <c r="E77" s="21">
        <v>1</v>
      </c>
    </row>
    <row r="78" spans="1:5" x14ac:dyDescent="0.25">
      <c r="A78" s="15" t="s">
        <v>1672</v>
      </c>
      <c r="B78" s="13" t="s">
        <v>23</v>
      </c>
      <c r="C78" s="16">
        <v>1</v>
      </c>
      <c r="D78" s="13" t="s">
        <v>1711</v>
      </c>
      <c r="E78" s="21">
        <v>1</v>
      </c>
    </row>
    <row r="79" spans="1:5" x14ac:dyDescent="0.25">
      <c r="A79" s="15" t="s">
        <v>1673</v>
      </c>
      <c r="B79" s="13" t="s">
        <v>23</v>
      </c>
      <c r="C79" s="16">
        <v>1</v>
      </c>
      <c r="D79" s="13" t="s">
        <v>1712</v>
      </c>
      <c r="E79" s="21">
        <v>1</v>
      </c>
    </row>
    <row r="80" spans="1:5" x14ac:dyDescent="0.25">
      <c r="A80" s="15" t="s">
        <v>837</v>
      </c>
      <c r="B80" s="13" t="s">
        <v>5</v>
      </c>
      <c r="C80" s="16">
        <v>1</v>
      </c>
      <c r="D80" s="13" t="s">
        <v>847</v>
      </c>
      <c r="E80" s="21">
        <v>1</v>
      </c>
    </row>
    <row r="81" spans="1:5" x14ac:dyDescent="0.25">
      <c r="A81" s="15" t="s">
        <v>1628</v>
      </c>
      <c r="B81" s="13" t="s">
        <v>23</v>
      </c>
      <c r="C81" s="16">
        <v>1</v>
      </c>
      <c r="D81" s="13" t="s">
        <v>1694</v>
      </c>
      <c r="E81" s="21">
        <v>1</v>
      </c>
    </row>
    <row r="82" spans="1:5" x14ac:dyDescent="0.25">
      <c r="A82" s="15" t="s">
        <v>1627</v>
      </c>
      <c r="B82" s="13" t="s">
        <v>23</v>
      </c>
      <c r="C82" s="16">
        <v>1</v>
      </c>
      <c r="D82" s="13" t="s">
        <v>1693</v>
      </c>
      <c r="E82" s="21">
        <v>1</v>
      </c>
    </row>
    <row r="83" spans="1:5" x14ac:dyDescent="0.25">
      <c r="A83" s="15" t="s">
        <v>1623</v>
      </c>
      <c r="B83" s="13" t="s">
        <v>23</v>
      </c>
      <c r="C83" s="16">
        <v>1</v>
      </c>
      <c r="D83" s="13" t="s">
        <v>1688</v>
      </c>
      <c r="E83" s="21">
        <v>1</v>
      </c>
    </row>
    <row r="84" spans="1:5" ht="30" x14ac:dyDescent="0.25">
      <c r="A84" s="15" t="s">
        <v>1659</v>
      </c>
      <c r="B84" s="13" t="s">
        <v>23</v>
      </c>
      <c r="C84" s="16">
        <v>1</v>
      </c>
      <c r="D84" s="13" t="s">
        <v>1688</v>
      </c>
      <c r="E84" s="21">
        <v>1</v>
      </c>
    </row>
    <row r="85" spans="1:5" x14ac:dyDescent="0.25">
      <c r="A85" s="15" t="s">
        <v>372</v>
      </c>
      <c r="B85" s="13" t="s">
        <v>5</v>
      </c>
      <c r="C85" s="16">
        <v>1</v>
      </c>
      <c r="D85" s="13" t="s">
        <v>371</v>
      </c>
      <c r="E85" s="21">
        <v>1</v>
      </c>
    </row>
    <row r="86" spans="1:5" x14ac:dyDescent="0.25">
      <c r="A86" s="15" t="s">
        <v>374</v>
      </c>
      <c r="B86" s="13" t="s">
        <v>5</v>
      </c>
      <c r="C86" s="16">
        <v>1</v>
      </c>
      <c r="D86" s="13" t="s">
        <v>373</v>
      </c>
      <c r="E86" s="21">
        <v>1</v>
      </c>
    </row>
    <row r="87" spans="1:5" x14ac:dyDescent="0.25">
      <c r="A87" s="15" t="s">
        <v>376</v>
      </c>
      <c r="B87" s="13" t="s">
        <v>5</v>
      </c>
      <c r="C87" s="16">
        <v>1</v>
      </c>
      <c r="D87" s="13" t="s">
        <v>375</v>
      </c>
      <c r="E87" s="21">
        <v>1</v>
      </c>
    </row>
    <row r="88" spans="1:5" x14ac:dyDescent="0.25">
      <c r="A88" s="15" t="s">
        <v>378</v>
      </c>
      <c r="B88" s="13" t="s">
        <v>5</v>
      </c>
      <c r="C88" s="16">
        <v>1</v>
      </c>
      <c r="D88" s="13" t="s">
        <v>377</v>
      </c>
      <c r="E88" s="21">
        <v>1</v>
      </c>
    </row>
    <row r="89" spans="1:5" ht="30" x14ac:dyDescent="0.25">
      <c r="A89" s="15" t="s">
        <v>380</v>
      </c>
      <c r="B89" s="13" t="s">
        <v>5</v>
      </c>
      <c r="C89" s="16">
        <v>1</v>
      </c>
      <c r="D89" s="13" t="s">
        <v>379</v>
      </c>
      <c r="E89" s="21">
        <v>1</v>
      </c>
    </row>
    <row r="90" spans="1:5" x14ac:dyDescent="0.25">
      <c r="A90" s="15" t="s">
        <v>363</v>
      </c>
      <c r="B90" s="13" t="s">
        <v>5</v>
      </c>
      <c r="C90" s="16">
        <v>1</v>
      </c>
      <c r="D90" s="13" t="s">
        <v>364</v>
      </c>
      <c r="E90" s="21">
        <v>1</v>
      </c>
    </row>
    <row r="91" spans="1:5" x14ac:dyDescent="0.25">
      <c r="A91" s="15" t="s">
        <v>365</v>
      </c>
      <c r="B91" s="13" t="s">
        <v>5</v>
      </c>
      <c r="C91" s="16">
        <v>1</v>
      </c>
      <c r="D91" s="13" t="s">
        <v>366</v>
      </c>
      <c r="E91" s="21">
        <v>1</v>
      </c>
    </row>
    <row r="92" spans="1:5" x14ac:dyDescent="0.25">
      <c r="A92" s="15" t="s">
        <v>367</v>
      </c>
      <c r="B92" s="13" t="s">
        <v>5</v>
      </c>
      <c r="C92" s="16">
        <v>1</v>
      </c>
      <c r="D92" s="13" t="s">
        <v>368</v>
      </c>
      <c r="E92" s="21">
        <v>1</v>
      </c>
    </row>
    <row r="93" spans="1:5" x14ac:dyDescent="0.25">
      <c r="A93" s="15" t="s">
        <v>369</v>
      </c>
      <c r="B93" s="13" t="s">
        <v>5</v>
      </c>
      <c r="C93" s="16">
        <v>1</v>
      </c>
      <c r="D93" s="13" t="s">
        <v>370</v>
      </c>
      <c r="E93" s="21">
        <v>1</v>
      </c>
    </row>
    <row r="94" spans="1:5" ht="30" x14ac:dyDescent="0.25">
      <c r="A94" s="15" t="s">
        <v>386</v>
      </c>
      <c r="B94" s="13" t="s">
        <v>51</v>
      </c>
      <c r="C94" s="16">
        <v>1.1000000000000001</v>
      </c>
      <c r="D94" s="13" t="s">
        <v>387</v>
      </c>
      <c r="E94" s="21">
        <v>1</v>
      </c>
    </row>
    <row r="95" spans="1:5" x14ac:dyDescent="0.25">
      <c r="A95" s="15" t="s">
        <v>422</v>
      </c>
      <c r="B95" s="13" t="s">
        <v>8</v>
      </c>
      <c r="C95" s="16">
        <v>1.05</v>
      </c>
      <c r="D95" s="13" t="s">
        <v>426</v>
      </c>
      <c r="E95" s="21">
        <v>1</v>
      </c>
    </row>
    <row r="96" spans="1:5" x14ac:dyDescent="0.25">
      <c r="A96" s="15" t="s">
        <v>423</v>
      </c>
      <c r="B96" s="13" t="s">
        <v>8</v>
      </c>
      <c r="C96" s="16">
        <v>1.05</v>
      </c>
      <c r="D96" s="13" t="s">
        <v>427</v>
      </c>
      <c r="E96" s="21">
        <v>1</v>
      </c>
    </row>
    <row r="97" spans="1:5" x14ac:dyDescent="0.25">
      <c r="A97" s="15" t="s">
        <v>425</v>
      </c>
      <c r="B97" s="13" t="s">
        <v>8</v>
      </c>
      <c r="C97" s="16">
        <v>1.05</v>
      </c>
      <c r="D97" s="13" t="s">
        <v>428</v>
      </c>
      <c r="E97" s="21">
        <v>1</v>
      </c>
    </row>
    <row r="98" spans="1:5" x14ac:dyDescent="0.25">
      <c r="A98" s="15" t="s">
        <v>424</v>
      </c>
      <c r="B98" s="13" t="s">
        <v>8</v>
      </c>
      <c r="C98" s="16">
        <v>1.05</v>
      </c>
      <c r="D98" s="13" t="s">
        <v>429</v>
      </c>
      <c r="E98" s="21">
        <v>1</v>
      </c>
    </row>
    <row r="99" spans="1:5" x14ac:dyDescent="0.25">
      <c r="A99" s="15" t="s">
        <v>48</v>
      </c>
      <c r="B99" s="13" t="s">
        <v>8</v>
      </c>
      <c r="C99" s="16">
        <v>1.05</v>
      </c>
      <c r="D99" s="13" t="s">
        <v>433</v>
      </c>
      <c r="E99" s="21">
        <v>1</v>
      </c>
    </row>
    <row r="100" spans="1:5" x14ac:dyDescent="0.25">
      <c r="A100" s="15" t="s">
        <v>47</v>
      </c>
      <c r="B100" s="13" t="s">
        <v>8</v>
      </c>
      <c r="C100" s="16">
        <v>1.05</v>
      </c>
      <c r="D100" s="13" t="s">
        <v>432</v>
      </c>
      <c r="E100" s="21">
        <v>1</v>
      </c>
    </row>
    <row r="101" spans="1:5" x14ac:dyDescent="0.25">
      <c r="A101" s="15" t="s">
        <v>1683</v>
      </c>
      <c r="B101" s="13" t="s">
        <v>8</v>
      </c>
      <c r="C101" s="16">
        <v>1.05</v>
      </c>
      <c r="D101" s="13" t="s">
        <v>1684</v>
      </c>
      <c r="E101" s="21">
        <v>1</v>
      </c>
    </row>
    <row r="102" spans="1:5" x14ac:dyDescent="0.25">
      <c r="A102" s="15" t="s">
        <v>123</v>
      </c>
      <c r="B102" s="13" t="s">
        <v>8</v>
      </c>
      <c r="C102" s="16">
        <v>1.05</v>
      </c>
      <c r="D102" s="13" t="s">
        <v>257</v>
      </c>
      <c r="E102" s="21">
        <v>1</v>
      </c>
    </row>
    <row r="103" spans="1:5" x14ac:dyDescent="0.25">
      <c r="A103" s="15" t="s">
        <v>1681</v>
      </c>
      <c r="B103" s="13" t="s">
        <v>8</v>
      </c>
      <c r="C103" s="16">
        <v>1.05</v>
      </c>
      <c r="D103" s="13" t="s">
        <v>1682</v>
      </c>
      <c r="E103" s="21">
        <v>1</v>
      </c>
    </row>
    <row r="104" spans="1:5" x14ac:dyDescent="0.25">
      <c r="A104" s="15" t="s">
        <v>57</v>
      </c>
      <c r="B104" s="13" t="s">
        <v>5</v>
      </c>
      <c r="C104" s="16">
        <v>1</v>
      </c>
      <c r="D104" s="13" t="s">
        <v>58</v>
      </c>
      <c r="E104" s="21">
        <v>1</v>
      </c>
    </row>
    <row r="105" spans="1:5" x14ac:dyDescent="0.25">
      <c r="A105" s="15" t="s">
        <v>59</v>
      </c>
      <c r="B105" s="13" t="s">
        <v>5</v>
      </c>
      <c r="C105" s="16">
        <v>1</v>
      </c>
      <c r="D105" s="13" t="s">
        <v>58</v>
      </c>
      <c r="E105" s="21">
        <v>1</v>
      </c>
    </row>
    <row r="106" spans="1:5" x14ac:dyDescent="0.25">
      <c r="A106" s="15" t="s">
        <v>46</v>
      </c>
      <c r="B106" s="13" t="s">
        <v>17</v>
      </c>
      <c r="C106" s="16">
        <v>0.67</v>
      </c>
      <c r="D106" s="13" t="s">
        <v>45</v>
      </c>
      <c r="E106" s="21">
        <v>1</v>
      </c>
    </row>
    <row r="107" spans="1:5" x14ac:dyDescent="0.25">
      <c r="A107" s="15" t="s">
        <v>26</v>
      </c>
      <c r="B107" s="13" t="s">
        <v>17</v>
      </c>
      <c r="C107" s="16">
        <v>8.676499999999999</v>
      </c>
      <c r="D107" s="13" t="s">
        <v>27</v>
      </c>
      <c r="E107" s="21">
        <v>1</v>
      </c>
    </row>
    <row r="108" spans="1:5" x14ac:dyDescent="0.25">
      <c r="A108" s="15" t="s">
        <v>28</v>
      </c>
      <c r="B108" s="13" t="s">
        <v>8</v>
      </c>
      <c r="C108" s="16">
        <v>10.4</v>
      </c>
      <c r="D108" s="13" t="s">
        <v>27</v>
      </c>
      <c r="E108" s="21">
        <v>1</v>
      </c>
    </row>
    <row r="109" spans="1:5" x14ac:dyDescent="0.25">
      <c r="A109" s="15" t="s">
        <v>29</v>
      </c>
      <c r="B109" s="13" t="s">
        <v>17</v>
      </c>
      <c r="C109" s="16">
        <v>37.369900000000001</v>
      </c>
      <c r="D109" s="13" t="s">
        <v>27</v>
      </c>
      <c r="E109" s="21">
        <v>1</v>
      </c>
    </row>
    <row r="110" spans="1:5" x14ac:dyDescent="0.25">
      <c r="A110" s="15" t="s">
        <v>30</v>
      </c>
      <c r="B110" s="13" t="s">
        <v>17</v>
      </c>
      <c r="C110" s="16">
        <v>0.67</v>
      </c>
      <c r="D110" s="13" t="s">
        <v>27</v>
      </c>
      <c r="E110" s="21">
        <v>1</v>
      </c>
    </row>
    <row r="111" spans="1:5" x14ac:dyDescent="0.25">
      <c r="A111" s="15" t="s">
        <v>31</v>
      </c>
      <c r="B111" s="13" t="s">
        <v>17</v>
      </c>
      <c r="C111" s="16">
        <v>9.0564999999999998</v>
      </c>
      <c r="D111" s="13" t="s">
        <v>27</v>
      </c>
      <c r="E111" s="21">
        <v>1</v>
      </c>
    </row>
    <row r="112" spans="1:5" x14ac:dyDescent="0.25">
      <c r="A112" s="15" t="s">
        <v>32</v>
      </c>
      <c r="B112" s="13" t="s">
        <v>5</v>
      </c>
      <c r="C112" s="16">
        <v>20.019999999999996</v>
      </c>
      <c r="D112" s="13" t="s">
        <v>27</v>
      </c>
      <c r="E112" s="21">
        <v>1</v>
      </c>
    </row>
    <row r="113" spans="1:5" x14ac:dyDescent="0.25">
      <c r="A113" s="15" t="s">
        <v>33</v>
      </c>
      <c r="B113" s="13" t="s">
        <v>17</v>
      </c>
      <c r="C113" s="16">
        <v>3.3433999999999999</v>
      </c>
      <c r="D113" s="13" t="s">
        <v>27</v>
      </c>
      <c r="E113" s="21">
        <v>1</v>
      </c>
    </row>
    <row r="114" spans="1:5" x14ac:dyDescent="0.25">
      <c r="A114" s="15" t="s">
        <v>38</v>
      </c>
      <c r="B114" s="13" t="s">
        <v>17</v>
      </c>
      <c r="C114" s="16">
        <v>0.67</v>
      </c>
      <c r="D114" s="13" t="s">
        <v>37</v>
      </c>
      <c r="E114" s="21">
        <v>1</v>
      </c>
    </row>
    <row r="115" spans="1:5" x14ac:dyDescent="0.25">
      <c r="A115" s="15" t="s">
        <v>42</v>
      </c>
      <c r="B115" s="13" t="s">
        <v>17</v>
      </c>
      <c r="C115" s="16">
        <v>0.67</v>
      </c>
      <c r="D115" s="13" t="s">
        <v>41</v>
      </c>
      <c r="E115" s="21">
        <v>1</v>
      </c>
    </row>
    <row r="116" spans="1:5" x14ac:dyDescent="0.25">
      <c r="A116" s="15" t="s">
        <v>44</v>
      </c>
      <c r="B116" s="13" t="s">
        <v>17</v>
      </c>
      <c r="C116" s="16">
        <v>0.67</v>
      </c>
      <c r="D116" s="13" t="s">
        <v>43</v>
      </c>
      <c r="E116" s="21">
        <v>1</v>
      </c>
    </row>
    <row r="117" spans="1:5" x14ac:dyDescent="0.25">
      <c r="A117" s="15" t="s">
        <v>35</v>
      </c>
      <c r="B117" s="13" t="s">
        <v>17</v>
      </c>
      <c r="C117" s="16">
        <v>0.67</v>
      </c>
      <c r="D117" s="13" t="s">
        <v>34</v>
      </c>
      <c r="E117" s="21">
        <v>1</v>
      </c>
    </row>
    <row r="118" spans="1:5" ht="15.75" thickBot="1" x14ac:dyDescent="0.3">
      <c r="A118" s="17" t="s">
        <v>36</v>
      </c>
      <c r="B118" s="14" t="s">
        <v>17</v>
      </c>
      <c r="C118" s="19">
        <v>1.34</v>
      </c>
      <c r="D118" s="14" t="s">
        <v>34</v>
      </c>
      <c r="E118" s="22">
        <v>1</v>
      </c>
    </row>
    <row r="119" spans="1:5" x14ac:dyDescent="0.25">
      <c r="A119" s="18" t="s">
        <v>40</v>
      </c>
      <c r="B119" s="11" t="s">
        <v>17</v>
      </c>
      <c r="C119" s="20">
        <v>0.67</v>
      </c>
      <c r="D119" s="11" t="s">
        <v>39</v>
      </c>
      <c r="E119" s="23">
        <v>1</v>
      </c>
    </row>
    <row r="120" spans="1:5" x14ac:dyDescent="0.25">
      <c r="A120" s="18" t="s">
        <v>54</v>
      </c>
      <c r="B120" s="11" t="s">
        <v>17</v>
      </c>
      <c r="C120" s="20">
        <v>0.67</v>
      </c>
      <c r="D120" s="11" t="s">
        <v>53</v>
      </c>
      <c r="E120" s="23">
        <v>1</v>
      </c>
    </row>
    <row r="121" spans="1:5" x14ac:dyDescent="0.25">
      <c r="A121" s="18" t="s">
        <v>55</v>
      </c>
      <c r="B121" s="11" t="s">
        <v>17</v>
      </c>
      <c r="C121" s="20">
        <v>0.33329999999999999</v>
      </c>
      <c r="D121" s="11" t="s">
        <v>53</v>
      </c>
      <c r="E121" s="23">
        <v>1</v>
      </c>
    </row>
    <row r="122" spans="1:5" x14ac:dyDescent="0.25">
      <c r="A122" s="18" t="s">
        <v>56</v>
      </c>
      <c r="B122" s="11" t="s">
        <v>8</v>
      </c>
      <c r="C122" s="20">
        <v>1.05</v>
      </c>
      <c r="D122" s="11" t="s">
        <v>53</v>
      </c>
      <c r="E122" s="23">
        <v>1</v>
      </c>
    </row>
    <row r="123" spans="1:5" x14ac:dyDescent="0.25">
      <c r="A123" s="18" t="s">
        <v>1686</v>
      </c>
      <c r="B123" s="11" t="s">
        <v>23</v>
      </c>
      <c r="C123" s="20">
        <v>1</v>
      </c>
      <c r="D123" s="11" t="s">
        <v>1685</v>
      </c>
      <c r="E123" s="23">
        <v>1</v>
      </c>
    </row>
    <row r="124" spans="1:5" x14ac:dyDescent="0.25">
      <c r="A124" s="18" t="s">
        <v>60</v>
      </c>
      <c r="B124" s="11" t="s">
        <v>8</v>
      </c>
      <c r="C124" s="20">
        <v>1.0269999999999999</v>
      </c>
      <c r="D124" s="11" t="s">
        <v>61</v>
      </c>
      <c r="E124" s="23">
        <v>1</v>
      </c>
    </row>
    <row r="125" spans="1:5" x14ac:dyDescent="0.25">
      <c r="A125" s="18" t="s">
        <v>62</v>
      </c>
      <c r="B125" s="11" t="s">
        <v>8</v>
      </c>
      <c r="C125" s="20">
        <v>1.0269999999999999</v>
      </c>
      <c r="D125" s="11" t="s">
        <v>63</v>
      </c>
      <c r="E125" s="23">
        <v>1</v>
      </c>
    </row>
    <row r="126" spans="1:5" x14ac:dyDescent="0.25">
      <c r="A126" s="18" t="s">
        <v>93</v>
      </c>
      <c r="B126" s="11" t="s">
        <v>8</v>
      </c>
      <c r="C126" s="20">
        <v>1.0149999999999999</v>
      </c>
      <c r="D126" s="11" t="s">
        <v>94</v>
      </c>
      <c r="E126" s="23">
        <v>1</v>
      </c>
    </row>
    <row r="127" spans="1:5" x14ac:dyDescent="0.25">
      <c r="A127" s="18" t="s">
        <v>95</v>
      </c>
      <c r="B127" s="11" t="s">
        <v>8</v>
      </c>
      <c r="C127" s="20">
        <v>1.0149999999999999</v>
      </c>
      <c r="D127" s="11" t="s">
        <v>96</v>
      </c>
      <c r="E127" s="23">
        <v>1</v>
      </c>
    </row>
    <row r="128" spans="1:5" x14ac:dyDescent="0.25">
      <c r="A128" s="18" t="s">
        <v>97</v>
      </c>
      <c r="B128" s="11" t="s">
        <v>8</v>
      </c>
      <c r="C128" s="20">
        <v>1.0149999999999999</v>
      </c>
      <c r="D128" s="11" t="s">
        <v>98</v>
      </c>
      <c r="E128" s="23">
        <v>1</v>
      </c>
    </row>
    <row r="129" spans="1:5" x14ac:dyDescent="0.25">
      <c r="A129" s="18" t="s">
        <v>99</v>
      </c>
      <c r="B129" s="11" t="s">
        <v>8</v>
      </c>
      <c r="C129" s="20">
        <v>1.0149999999999999</v>
      </c>
      <c r="D129" s="11" t="s">
        <v>100</v>
      </c>
      <c r="E129" s="23">
        <v>1</v>
      </c>
    </row>
    <row r="130" spans="1:5" x14ac:dyDescent="0.25">
      <c r="A130" s="18" t="s">
        <v>101</v>
      </c>
      <c r="B130" s="11" t="s">
        <v>8</v>
      </c>
      <c r="C130" s="20">
        <v>1.0149999999999999</v>
      </c>
      <c r="D130" s="11" t="s">
        <v>102</v>
      </c>
      <c r="E130" s="23">
        <v>1</v>
      </c>
    </row>
    <row r="131" spans="1:5" x14ac:dyDescent="0.25">
      <c r="A131" s="18" t="s">
        <v>103</v>
      </c>
      <c r="B131" s="11" t="s">
        <v>8</v>
      </c>
      <c r="C131" s="20">
        <v>1.0149999999999999</v>
      </c>
      <c r="D131" s="11" t="s">
        <v>104</v>
      </c>
      <c r="E131" s="23">
        <v>1</v>
      </c>
    </row>
    <row r="132" spans="1:5" x14ac:dyDescent="0.25">
      <c r="A132" s="18" t="s">
        <v>105</v>
      </c>
      <c r="B132" s="11" t="s">
        <v>8</v>
      </c>
      <c r="C132" s="20">
        <v>1.0149999999999999</v>
      </c>
      <c r="D132" s="11" t="s">
        <v>106</v>
      </c>
      <c r="E132" s="23">
        <v>1</v>
      </c>
    </row>
    <row r="133" spans="1:5" x14ac:dyDescent="0.25">
      <c r="A133" s="18" t="s">
        <v>107</v>
      </c>
      <c r="B133" s="11" t="s">
        <v>8</v>
      </c>
      <c r="C133" s="20">
        <v>1.0149999999999999</v>
      </c>
      <c r="D133" s="11" t="s">
        <v>108</v>
      </c>
      <c r="E133" s="23">
        <v>1</v>
      </c>
    </row>
    <row r="134" spans="1:5" x14ac:dyDescent="0.25">
      <c r="A134" s="18" t="s">
        <v>109</v>
      </c>
      <c r="B134" s="11" t="s">
        <v>8</v>
      </c>
      <c r="C134" s="20">
        <v>1.0149999999999999</v>
      </c>
      <c r="D134" s="11" t="s">
        <v>110</v>
      </c>
      <c r="E134" s="23">
        <v>1</v>
      </c>
    </row>
    <row r="135" spans="1:5" x14ac:dyDescent="0.25">
      <c r="A135" s="18" t="s">
        <v>64</v>
      </c>
      <c r="B135" s="11" t="s">
        <v>65</v>
      </c>
      <c r="C135" s="20">
        <v>1</v>
      </c>
      <c r="D135" s="11" t="s">
        <v>66</v>
      </c>
      <c r="E135" s="23">
        <v>1</v>
      </c>
    </row>
    <row r="136" spans="1:5" x14ac:dyDescent="0.25">
      <c r="A136" s="18" t="s">
        <v>833</v>
      </c>
      <c r="B136" s="11" t="s">
        <v>17</v>
      </c>
      <c r="C136" s="20">
        <v>1</v>
      </c>
      <c r="D136" s="11" t="s">
        <v>834</v>
      </c>
      <c r="E136" s="23">
        <v>1</v>
      </c>
    </row>
    <row r="137" spans="1:5" x14ac:dyDescent="0.25">
      <c r="A137" s="18" t="s">
        <v>67</v>
      </c>
      <c r="B137" s="11" t="s">
        <v>17</v>
      </c>
      <c r="C137" s="20">
        <v>1</v>
      </c>
      <c r="D137" s="11" t="s">
        <v>68</v>
      </c>
      <c r="E137" s="23">
        <v>1</v>
      </c>
    </row>
    <row r="138" spans="1:5" x14ac:dyDescent="0.25">
      <c r="A138" s="18" t="s">
        <v>69</v>
      </c>
      <c r="B138" s="11" t="s">
        <v>17</v>
      </c>
      <c r="C138" s="20">
        <v>1</v>
      </c>
      <c r="D138" s="11" t="s">
        <v>70</v>
      </c>
      <c r="E138" s="23">
        <v>1</v>
      </c>
    </row>
    <row r="139" spans="1:5" ht="30" x14ac:dyDescent="0.25">
      <c r="A139" s="18" t="s">
        <v>71</v>
      </c>
      <c r="B139" s="11" t="s">
        <v>8</v>
      </c>
      <c r="C139" s="20">
        <v>1.0210999999999999</v>
      </c>
      <c r="D139" s="11" t="s">
        <v>72</v>
      </c>
      <c r="E139" s="23">
        <v>1</v>
      </c>
    </row>
    <row r="140" spans="1:5" ht="30" x14ac:dyDescent="0.25">
      <c r="A140" s="18" t="s">
        <v>73</v>
      </c>
      <c r="B140" s="11" t="s">
        <v>8</v>
      </c>
      <c r="C140" s="20">
        <v>1.0210999999999999</v>
      </c>
      <c r="D140" s="11" t="s">
        <v>74</v>
      </c>
      <c r="E140" s="23">
        <v>1</v>
      </c>
    </row>
    <row r="141" spans="1:5" ht="30" x14ac:dyDescent="0.25">
      <c r="A141" s="18" t="s">
        <v>75</v>
      </c>
      <c r="B141" s="11" t="s">
        <v>8</v>
      </c>
      <c r="C141" s="20">
        <v>1.0210999999999999</v>
      </c>
      <c r="D141" s="11" t="s">
        <v>76</v>
      </c>
      <c r="E141" s="23">
        <v>1</v>
      </c>
    </row>
    <row r="142" spans="1:5" x14ac:dyDescent="0.25">
      <c r="A142" s="18" t="s">
        <v>128</v>
      </c>
      <c r="B142" s="11" t="s">
        <v>23</v>
      </c>
      <c r="C142" s="20">
        <v>0.5</v>
      </c>
      <c r="D142" s="11" t="s">
        <v>129</v>
      </c>
      <c r="E142" s="23">
        <v>1</v>
      </c>
    </row>
    <row r="143" spans="1:5" ht="30" x14ac:dyDescent="0.25">
      <c r="A143" s="18" t="s">
        <v>1045</v>
      </c>
      <c r="B143" s="11" t="s">
        <v>112</v>
      </c>
      <c r="C143" s="20">
        <v>1</v>
      </c>
      <c r="D143" s="11" t="s">
        <v>1046</v>
      </c>
      <c r="E143" s="23">
        <v>1</v>
      </c>
    </row>
    <row r="144" spans="1:5" x14ac:dyDescent="0.25">
      <c r="A144" s="18" t="s">
        <v>121</v>
      </c>
      <c r="B144" s="11" t="s">
        <v>8</v>
      </c>
      <c r="C144" s="20">
        <v>1</v>
      </c>
      <c r="D144" s="11" t="s">
        <v>122</v>
      </c>
      <c r="E144" s="23">
        <v>1</v>
      </c>
    </row>
    <row r="145" spans="1:5" ht="30" x14ac:dyDescent="0.25">
      <c r="A145" s="18" t="s">
        <v>849</v>
      </c>
      <c r="B145" s="11" t="s">
        <v>8</v>
      </c>
      <c r="C145" s="20">
        <v>1</v>
      </c>
      <c r="D145" s="11" t="s">
        <v>850</v>
      </c>
      <c r="E145" s="23">
        <v>1</v>
      </c>
    </row>
    <row r="146" spans="1:5" x14ac:dyDescent="0.25">
      <c r="A146" s="18" t="s">
        <v>126</v>
      </c>
      <c r="B146" s="11" t="s">
        <v>9</v>
      </c>
      <c r="C146" s="20">
        <v>1.05</v>
      </c>
      <c r="D146" s="11" t="s">
        <v>127</v>
      </c>
      <c r="E146" s="23">
        <v>1</v>
      </c>
    </row>
    <row r="147" spans="1:5" x14ac:dyDescent="0.25">
      <c r="A147" s="18" t="s">
        <v>12</v>
      </c>
      <c r="B147" s="11" t="s">
        <v>13</v>
      </c>
      <c r="C147" s="20">
        <v>2.2499999999999999E-2</v>
      </c>
      <c r="D147" s="11" t="s">
        <v>385</v>
      </c>
      <c r="E147" s="23">
        <v>1</v>
      </c>
    </row>
    <row r="148" spans="1:5" x14ac:dyDescent="0.25">
      <c r="A148" s="18" t="s">
        <v>14</v>
      </c>
      <c r="B148" s="11" t="s">
        <v>6</v>
      </c>
      <c r="C148" s="20">
        <v>1.4999999999999999E-2</v>
      </c>
      <c r="D148" s="11" t="s">
        <v>385</v>
      </c>
      <c r="E148" s="23">
        <v>1</v>
      </c>
    </row>
    <row r="149" spans="1:5" x14ac:dyDescent="0.25">
      <c r="A149" s="18" t="s">
        <v>383</v>
      </c>
      <c r="B149" s="11" t="s">
        <v>13</v>
      </c>
      <c r="C149" s="20">
        <v>0.04</v>
      </c>
      <c r="D149" s="11" t="s">
        <v>382</v>
      </c>
      <c r="E149" s="23">
        <v>1</v>
      </c>
    </row>
    <row r="150" spans="1:5" x14ac:dyDescent="0.25">
      <c r="A150" s="18" t="s">
        <v>384</v>
      </c>
      <c r="B150" s="11" t="s">
        <v>90</v>
      </c>
      <c r="C150" s="20">
        <v>0.36</v>
      </c>
      <c r="D150" s="11" t="s">
        <v>382</v>
      </c>
      <c r="E150" s="23">
        <v>1</v>
      </c>
    </row>
    <row r="151" spans="1:5" ht="30" x14ac:dyDescent="0.25">
      <c r="A151" s="18" t="s">
        <v>77</v>
      </c>
      <c r="B151" s="11" t="s">
        <v>5</v>
      </c>
      <c r="C151" s="20">
        <v>1</v>
      </c>
      <c r="D151" s="11" t="s">
        <v>250</v>
      </c>
      <c r="E151" s="23">
        <v>1</v>
      </c>
    </row>
    <row r="152" spans="1:5" x14ac:dyDescent="0.25">
      <c r="A152" s="18" t="s">
        <v>81</v>
      </c>
      <c r="B152" s="11" t="s">
        <v>5</v>
      </c>
      <c r="C152" s="20">
        <v>1</v>
      </c>
      <c r="D152" s="11" t="s">
        <v>250</v>
      </c>
      <c r="E152" s="23">
        <v>1</v>
      </c>
    </row>
    <row r="153" spans="1:5" ht="30" x14ac:dyDescent="0.25">
      <c r="A153" s="18" t="s">
        <v>87</v>
      </c>
      <c r="B153" s="11" t="s">
        <v>5</v>
      </c>
      <c r="C153" s="20">
        <v>1</v>
      </c>
      <c r="D153" s="11" t="s">
        <v>250</v>
      </c>
      <c r="E153" s="23">
        <v>1</v>
      </c>
    </row>
    <row r="154" spans="1:5" ht="30" x14ac:dyDescent="0.25">
      <c r="A154" s="18" t="s">
        <v>88</v>
      </c>
      <c r="B154" s="11" t="s">
        <v>5</v>
      </c>
      <c r="C154" s="20">
        <v>1</v>
      </c>
      <c r="D154" s="11" t="s">
        <v>250</v>
      </c>
      <c r="E154" s="23">
        <v>1</v>
      </c>
    </row>
    <row r="155" spans="1:5" ht="30" x14ac:dyDescent="0.25">
      <c r="A155" s="18" t="s">
        <v>89</v>
      </c>
      <c r="B155" s="11" t="s">
        <v>5</v>
      </c>
      <c r="C155" s="20">
        <v>1</v>
      </c>
      <c r="D155" s="11" t="s">
        <v>255</v>
      </c>
      <c r="E155" s="23">
        <v>1</v>
      </c>
    </row>
    <row r="156" spans="1:5" ht="30" x14ac:dyDescent="0.25">
      <c r="A156" s="18" t="s">
        <v>80</v>
      </c>
      <c r="B156" s="11" t="s">
        <v>5</v>
      </c>
      <c r="C156" s="20">
        <v>1</v>
      </c>
      <c r="D156" s="11" t="s">
        <v>252</v>
      </c>
      <c r="E156" s="23">
        <v>1</v>
      </c>
    </row>
    <row r="157" spans="1:5" ht="30" x14ac:dyDescent="0.25">
      <c r="A157" s="18" t="s">
        <v>78</v>
      </c>
      <c r="B157" s="11" t="s">
        <v>5</v>
      </c>
      <c r="C157" s="20">
        <v>1</v>
      </c>
      <c r="D157" s="11" t="s">
        <v>251</v>
      </c>
      <c r="E157" s="23">
        <v>1</v>
      </c>
    </row>
    <row r="158" spans="1:5" ht="30" x14ac:dyDescent="0.25">
      <c r="A158" s="18" t="s">
        <v>79</v>
      </c>
      <c r="B158" s="11" t="s">
        <v>5</v>
      </c>
      <c r="C158" s="20">
        <v>1</v>
      </c>
      <c r="D158" s="11" t="s">
        <v>251</v>
      </c>
      <c r="E158" s="23">
        <v>1</v>
      </c>
    </row>
    <row r="159" spans="1:5" ht="30" x14ac:dyDescent="0.25">
      <c r="A159" s="18" t="s">
        <v>82</v>
      </c>
      <c r="B159" s="11" t="s">
        <v>5</v>
      </c>
      <c r="C159" s="20">
        <v>1</v>
      </c>
      <c r="D159" s="11" t="s">
        <v>253</v>
      </c>
      <c r="E159" s="23">
        <v>1</v>
      </c>
    </row>
    <row r="160" spans="1:5" ht="30" x14ac:dyDescent="0.25">
      <c r="A160" s="18" t="s">
        <v>83</v>
      </c>
      <c r="B160" s="11" t="s">
        <v>5</v>
      </c>
      <c r="C160" s="20">
        <v>1</v>
      </c>
      <c r="D160" s="11" t="s">
        <v>253</v>
      </c>
      <c r="E160" s="23">
        <v>1</v>
      </c>
    </row>
    <row r="161" spans="1:5" ht="30" x14ac:dyDescent="0.25">
      <c r="A161" s="18" t="s">
        <v>84</v>
      </c>
      <c r="B161" s="11" t="s">
        <v>5</v>
      </c>
      <c r="C161" s="20">
        <v>1</v>
      </c>
      <c r="D161" s="11" t="s">
        <v>253</v>
      </c>
      <c r="E161" s="23">
        <v>1</v>
      </c>
    </row>
    <row r="162" spans="1:5" ht="30" x14ac:dyDescent="0.25">
      <c r="A162" s="18" t="s">
        <v>85</v>
      </c>
      <c r="B162" s="11" t="s">
        <v>5</v>
      </c>
      <c r="C162" s="20">
        <v>1</v>
      </c>
      <c r="D162" s="11" t="s">
        <v>253</v>
      </c>
      <c r="E162" s="23">
        <v>1</v>
      </c>
    </row>
    <row r="163" spans="1:5" ht="45" x14ac:dyDescent="0.25">
      <c r="A163" s="18" t="s">
        <v>86</v>
      </c>
      <c r="B163" s="11" t="s">
        <v>5</v>
      </c>
      <c r="C163" s="20">
        <v>1</v>
      </c>
      <c r="D163" s="11" t="s">
        <v>254</v>
      </c>
      <c r="E163" s="23">
        <v>1</v>
      </c>
    </row>
    <row r="164" spans="1:5" x14ac:dyDescent="0.25">
      <c r="A164" s="18" t="s">
        <v>24</v>
      </c>
      <c r="B164" s="11" t="s">
        <v>9</v>
      </c>
      <c r="C164" s="20">
        <v>1</v>
      </c>
      <c r="D164" s="11" t="s">
        <v>25</v>
      </c>
      <c r="E164" s="23">
        <v>1</v>
      </c>
    </row>
    <row r="165" spans="1:5" x14ac:dyDescent="0.25">
      <c r="A165" s="18" t="s">
        <v>389</v>
      </c>
      <c r="B165" s="11" t="s">
        <v>5</v>
      </c>
      <c r="C165" s="20">
        <v>1.7</v>
      </c>
      <c r="D165" s="11" t="s">
        <v>388</v>
      </c>
      <c r="E165" s="23">
        <v>1</v>
      </c>
    </row>
    <row r="166" spans="1:5" x14ac:dyDescent="0.25">
      <c r="A166" s="18" t="s">
        <v>831</v>
      </c>
      <c r="B166" s="11" t="s">
        <v>6</v>
      </c>
      <c r="C166" s="20">
        <v>140</v>
      </c>
      <c r="D166" s="11" t="s">
        <v>832</v>
      </c>
      <c r="E166" s="23">
        <v>1</v>
      </c>
    </row>
    <row r="167" spans="1:5" ht="30" x14ac:dyDescent="0.25">
      <c r="A167" s="18" t="s">
        <v>390</v>
      </c>
      <c r="B167" s="11" t="s">
        <v>23</v>
      </c>
      <c r="C167" s="20">
        <v>4</v>
      </c>
      <c r="D167" s="11" t="s">
        <v>391</v>
      </c>
      <c r="E167" s="23">
        <v>1</v>
      </c>
    </row>
    <row r="168" spans="1:5" x14ac:dyDescent="0.25">
      <c r="A168" s="18" t="s">
        <v>1725</v>
      </c>
      <c r="B168" s="11" t="s">
        <v>5</v>
      </c>
      <c r="C168" s="20">
        <v>1</v>
      </c>
      <c r="D168" s="11" t="s">
        <v>1727</v>
      </c>
      <c r="E168" s="23">
        <v>1</v>
      </c>
    </row>
    <row r="169" spans="1:5" x14ac:dyDescent="0.25">
      <c r="A169" s="18" t="s">
        <v>1730</v>
      </c>
      <c r="B169" s="11" t="s">
        <v>8</v>
      </c>
      <c r="C169" s="20">
        <v>0.4</v>
      </c>
      <c r="D169" s="11" t="s">
        <v>1728</v>
      </c>
      <c r="E169" s="23">
        <v>1</v>
      </c>
    </row>
    <row r="170" spans="1:5" x14ac:dyDescent="0.25">
      <c r="A170" s="18" t="s">
        <v>1636</v>
      </c>
      <c r="B170" s="11" t="s">
        <v>23</v>
      </c>
      <c r="C170" s="20">
        <v>1</v>
      </c>
      <c r="D170" s="11" t="s">
        <v>1704</v>
      </c>
      <c r="E170" s="23">
        <v>1</v>
      </c>
    </row>
    <row r="171" spans="1:5" x14ac:dyDescent="0.25">
      <c r="A171" s="18" t="s">
        <v>1637</v>
      </c>
      <c r="B171" s="11" t="s">
        <v>23</v>
      </c>
      <c r="C171" s="20">
        <v>1</v>
      </c>
      <c r="D171" s="11" t="s">
        <v>1705</v>
      </c>
      <c r="E171" s="23">
        <v>1</v>
      </c>
    </row>
    <row r="172" spans="1:5" ht="30" x14ac:dyDescent="0.25">
      <c r="A172" s="18" t="s">
        <v>1679</v>
      </c>
      <c r="B172" s="11" t="s">
        <v>23</v>
      </c>
      <c r="C172" s="20">
        <v>1</v>
      </c>
      <c r="D172" s="11" t="s">
        <v>1718</v>
      </c>
      <c r="E172" s="23">
        <v>1</v>
      </c>
    </row>
    <row r="173" spans="1:5" ht="30" x14ac:dyDescent="0.25">
      <c r="A173" s="18" t="s">
        <v>1680</v>
      </c>
      <c r="B173" s="11" t="s">
        <v>23</v>
      </c>
      <c r="C173" s="20">
        <v>1</v>
      </c>
      <c r="D173" s="11" t="s">
        <v>1719</v>
      </c>
      <c r="E173" s="23">
        <v>1</v>
      </c>
    </row>
    <row r="174" spans="1:5" x14ac:dyDescent="0.25">
      <c r="A174" s="18" t="s">
        <v>1630</v>
      </c>
      <c r="B174" s="11" t="s">
        <v>23</v>
      </c>
      <c r="C174" s="20">
        <v>1</v>
      </c>
      <c r="D174" s="11" t="s">
        <v>1698</v>
      </c>
      <c r="E174" s="23">
        <v>1</v>
      </c>
    </row>
    <row r="175" spans="1:5" x14ac:dyDescent="0.25">
      <c r="A175" s="18" t="s">
        <v>1631</v>
      </c>
      <c r="B175" s="11" t="s">
        <v>23</v>
      </c>
      <c r="C175" s="20">
        <v>1</v>
      </c>
      <c r="D175" s="11" t="s">
        <v>1699</v>
      </c>
      <c r="E175" s="23">
        <v>1</v>
      </c>
    </row>
    <row r="176" spans="1:5" x14ac:dyDescent="0.25">
      <c r="A176" s="18" t="s">
        <v>1632</v>
      </c>
      <c r="B176" s="11" t="s">
        <v>23</v>
      </c>
      <c r="C176" s="20">
        <v>1</v>
      </c>
      <c r="D176" s="11" t="s">
        <v>1700</v>
      </c>
      <c r="E176" s="23">
        <v>1</v>
      </c>
    </row>
    <row r="177" spans="1:5" x14ac:dyDescent="0.25">
      <c r="A177" s="18" t="s">
        <v>1633</v>
      </c>
      <c r="B177" s="11" t="s">
        <v>23</v>
      </c>
      <c r="C177" s="20">
        <v>1</v>
      </c>
      <c r="D177" s="11" t="s">
        <v>1701</v>
      </c>
      <c r="E177" s="23">
        <v>1</v>
      </c>
    </row>
    <row r="178" spans="1:5" x14ac:dyDescent="0.25">
      <c r="A178" s="18" t="s">
        <v>1634</v>
      </c>
      <c r="B178" s="11" t="s">
        <v>23</v>
      </c>
      <c r="C178" s="20">
        <v>1</v>
      </c>
      <c r="D178" s="11" t="s">
        <v>1702</v>
      </c>
      <c r="E178" s="23">
        <v>1</v>
      </c>
    </row>
    <row r="179" spans="1:5" x14ac:dyDescent="0.25">
      <c r="A179" s="18" t="s">
        <v>1064</v>
      </c>
      <c r="B179" s="11" t="s">
        <v>5</v>
      </c>
      <c r="C179" s="20">
        <v>0.04</v>
      </c>
      <c r="D179" s="11" t="s">
        <v>1062</v>
      </c>
      <c r="E179" s="23">
        <v>1</v>
      </c>
    </row>
    <row r="180" spans="1:5" x14ac:dyDescent="0.25">
      <c r="A180" s="18" t="s">
        <v>1063</v>
      </c>
      <c r="B180" s="11" t="s">
        <v>5</v>
      </c>
      <c r="C180" s="20">
        <v>1</v>
      </c>
      <c r="D180" s="11" t="s">
        <v>1062</v>
      </c>
      <c r="E180" s="23">
        <v>1</v>
      </c>
    </row>
    <row r="181" spans="1:5" x14ac:dyDescent="0.25">
      <c r="A181" s="18" t="s">
        <v>1065</v>
      </c>
      <c r="B181" s="11" t="s">
        <v>5</v>
      </c>
      <c r="C181" s="20">
        <v>1.0309999999999999</v>
      </c>
      <c r="D181" s="11" t="s">
        <v>1062</v>
      </c>
      <c r="E181" s="23">
        <v>1</v>
      </c>
    </row>
    <row r="182" spans="1:5" x14ac:dyDescent="0.25">
      <c r="A182" s="18" t="s">
        <v>1066</v>
      </c>
      <c r="B182" s="11" t="s">
        <v>112</v>
      </c>
      <c r="C182" s="20">
        <v>1</v>
      </c>
      <c r="D182" s="11" t="s">
        <v>1068</v>
      </c>
      <c r="E182" s="23">
        <v>1</v>
      </c>
    </row>
    <row r="183" spans="1:5" x14ac:dyDescent="0.25">
      <c r="A183" s="18" t="s">
        <v>1067</v>
      </c>
      <c r="B183" s="11" t="s">
        <v>112</v>
      </c>
      <c r="C183" s="20">
        <v>1</v>
      </c>
      <c r="D183" s="11" t="s">
        <v>1068</v>
      </c>
      <c r="E183" s="23">
        <v>1</v>
      </c>
    </row>
    <row r="184" spans="1:5" x14ac:dyDescent="0.25">
      <c r="A184" s="18" t="s">
        <v>1665</v>
      </c>
      <c r="B184" s="11" t="s">
        <v>23</v>
      </c>
      <c r="C184" s="20">
        <v>1</v>
      </c>
      <c r="D184" s="11" t="s">
        <v>1695</v>
      </c>
      <c r="E184" s="23">
        <v>1</v>
      </c>
    </row>
    <row r="185" spans="1:5" x14ac:dyDescent="0.25">
      <c r="A185" s="18" t="s">
        <v>1629</v>
      </c>
      <c r="B185" s="11" t="s">
        <v>23</v>
      </c>
      <c r="C185" s="20">
        <v>1</v>
      </c>
      <c r="D185" s="11" t="s">
        <v>1696</v>
      </c>
      <c r="E185" s="23">
        <v>1</v>
      </c>
    </row>
    <row r="186" spans="1:5" x14ac:dyDescent="0.25">
      <c r="A186" s="18" t="s">
        <v>1660</v>
      </c>
      <c r="B186" s="11" t="s">
        <v>23</v>
      </c>
      <c r="C186" s="20">
        <v>1</v>
      </c>
      <c r="D186" s="11" t="s">
        <v>1691</v>
      </c>
      <c r="E186" s="23">
        <v>1</v>
      </c>
    </row>
    <row r="187" spans="1:5" x14ac:dyDescent="0.25">
      <c r="A187" s="18" t="s">
        <v>1635</v>
      </c>
      <c r="B187" s="11" t="s">
        <v>23</v>
      </c>
      <c r="C187" s="20">
        <v>1</v>
      </c>
      <c r="D187" s="11" t="s">
        <v>1703</v>
      </c>
      <c r="E187" s="23">
        <v>1</v>
      </c>
    </row>
    <row r="188" spans="1:5" x14ac:dyDescent="0.25">
      <c r="A188" s="18" t="s">
        <v>140</v>
      </c>
      <c r="B188" s="11" t="s">
        <v>91</v>
      </c>
      <c r="C188" s="20">
        <v>0.46</v>
      </c>
      <c r="D188" s="11" t="s">
        <v>141</v>
      </c>
      <c r="E188" s="23">
        <v>1</v>
      </c>
    </row>
    <row r="189" spans="1:5" x14ac:dyDescent="0.25">
      <c r="A189" s="18" t="s">
        <v>142</v>
      </c>
      <c r="B189" s="11" t="s">
        <v>92</v>
      </c>
      <c r="C189" s="20">
        <v>1.54</v>
      </c>
      <c r="D189" s="11" t="s">
        <v>141</v>
      </c>
      <c r="E189" s="23">
        <v>1</v>
      </c>
    </row>
    <row r="190" spans="1:5" x14ac:dyDescent="0.25">
      <c r="A190" s="18" t="s">
        <v>134</v>
      </c>
      <c r="B190" s="11" t="s">
        <v>91</v>
      </c>
      <c r="C190" s="20">
        <v>2.6599999999999999E-2</v>
      </c>
      <c r="D190" s="11" t="s">
        <v>135</v>
      </c>
      <c r="E190" s="23">
        <v>1</v>
      </c>
    </row>
    <row r="191" spans="1:5" x14ac:dyDescent="0.25">
      <c r="A191" s="18" t="s">
        <v>132</v>
      </c>
      <c r="B191" s="11" t="s">
        <v>91</v>
      </c>
      <c r="C191" s="20">
        <v>2.6599999999999999E-2</v>
      </c>
      <c r="D191" s="11" t="s">
        <v>133</v>
      </c>
      <c r="E191" s="23">
        <v>1</v>
      </c>
    </row>
    <row r="192" spans="1:5" x14ac:dyDescent="0.25">
      <c r="A192" s="18" t="s">
        <v>136</v>
      </c>
      <c r="B192" s="11" t="s">
        <v>8</v>
      </c>
      <c r="C192" s="20">
        <v>1</v>
      </c>
      <c r="D192" s="11" t="s">
        <v>137</v>
      </c>
      <c r="E192" s="23">
        <v>1</v>
      </c>
    </row>
    <row r="193" spans="1:5" x14ac:dyDescent="0.25">
      <c r="A193" s="18" t="s">
        <v>138</v>
      </c>
      <c r="B193" s="11" t="s">
        <v>23</v>
      </c>
      <c r="C193" s="20">
        <v>6.7000000000000002E-3</v>
      </c>
      <c r="D193" s="11" t="s">
        <v>139</v>
      </c>
      <c r="E193" s="23">
        <v>1</v>
      </c>
    </row>
    <row r="194" spans="1:5" ht="30" x14ac:dyDescent="0.25">
      <c r="A194" s="18" t="s">
        <v>411</v>
      </c>
      <c r="B194" s="11" t="s">
        <v>6</v>
      </c>
      <c r="C194" s="20">
        <v>1</v>
      </c>
      <c r="D194" s="11" t="s">
        <v>412</v>
      </c>
      <c r="E194" s="23">
        <v>1</v>
      </c>
    </row>
    <row r="195" spans="1:5" ht="30" x14ac:dyDescent="0.25">
      <c r="A195" s="18" t="s">
        <v>1051</v>
      </c>
      <c r="B195" s="11" t="s">
        <v>8</v>
      </c>
      <c r="C195" s="20">
        <v>1</v>
      </c>
      <c r="D195" s="11" t="s">
        <v>1050</v>
      </c>
      <c r="E195" s="23">
        <v>1</v>
      </c>
    </row>
    <row r="196" spans="1:5" ht="30" x14ac:dyDescent="0.25">
      <c r="A196" s="18" t="s">
        <v>1052</v>
      </c>
      <c r="B196" s="11" t="s">
        <v>8</v>
      </c>
      <c r="C196" s="20">
        <v>1</v>
      </c>
      <c r="D196" s="11" t="s">
        <v>1054</v>
      </c>
      <c r="E196" s="23">
        <v>1</v>
      </c>
    </row>
    <row r="197" spans="1:5" ht="30" x14ac:dyDescent="0.25">
      <c r="A197" s="18" t="s">
        <v>1053</v>
      </c>
      <c r="B197" s="11" t="s">
        <v>8</v>
      </c>
      <c r="C197" s="20">
        <v>1</v>
      </c>
      <c r="D197" s="11" t="s">
        <v>1055</v>
      </c>
      <c r="E197" s="23">
        <v>1</v>
      </c>
    </row>
    <row r="198" spans="1:5" ht="30" x14ac:dyDescent="0.25">
      <c r="A198" s="18" t="s">
        <v>1056</v>
      </c>
      <c r="B198" s="11" t="s">
        <v>8</v>
      </c>
      <c r="C198" s="20">
        <v>1</v>
      </c>
      <c r="D198" s="11" t="s">
        <v>1057</v>
      </c>
      <c r="E198" s="23">
        <v>1</v>
      </c>
    </row>
    <row r="199" spans="1:5" ht="30" x14ac:dyDescent="0.25">
      <c r="A199" s="18" t="s">
        <v>1059</v>
      </c>
      <c r="B199" s="11" t="s">
        <v>8</v>
      </c>
      <c r="C199" s="20">
        <v>1</v>
      </c>
      <c r="D199" s="11" t="s">
        <v>1058</v>
      </c>
      <c r="E199" s="23">
        <v>1</v>
      </c>
    </row>
    <row r="200" spans="1:5" ht="30" x14ac:dyDescent="0.25">
      <c r="A200" s="18" t="s">
        <v>1060</v>
      </c>
      <c r="B200" s="11" t="s">
        <v>17</v>
      </c>
      <c r="C200" s="20">
        <v>1</v>
      </c>
      <c r="D200" s="11" t="s">
        <v>1061</v>
      </c>
      <c r="E200" s="23">
        <v>1</v>
      </c>
    </row>
    <row r="201" spans="1:5" x14ac:dyDescent="0.25">
      <c r="C201" s="20"/>
    </row>
    <row r="202" spans="1:5" x14ac:dyDescent="0.25">
      <c r="C202" s="20"/>
    </row>
    <row r="203" spans="1:5" x14ac:dyDescent="0.25">
      <c r="C203" s="20"/>
    </row>
    <row r="204" spans="1:5" x14ac:dyDescent="0.25">
      <c r="C204" s="20"/>
    </row>
    <row r="205" spans="1:5" x14ac:dyDescent="0.25">
      <c r="C205" s="20"/>
    </row>
    <row r="206" spans="1:5" x14ac:dyDescent="0.25">
      <c r="C206" s="20"/>
    </row>
    <row r="207" spans="1:5" x14ac:dyDescent="0.25">
      <c r="C207" s="20"/>
    </row>
    <row r="208" spans="1:5" x14ac:dyDescent="0.25">
      <c r="C208" s="20"/>
    </row>
    <row r="209" spans="3:3" x14ac:dyDescent="0.25">
      <c r="C209" s="20"/>
    </row>
    <row r="210" spans="3:3" x14ac:dyDescent="0.25">
      <c r="C210" s="20"/>
    </row>
    <row r="211" spans="3:3" x14ac:dyDescent="0.25">
      <c r="C211" s="20"/>
    </row>
    <row r="212" spans="3:3" x14ac:dyDescent="0.25">
      <c r="C212" s="20"/>
    </row>
    <row r="213" spans="3:3" x14ac:dyDescent="0.25">
      <c r="C213" s="20"/>
    </row>
    <row r="214" spans="3:3" x14ac:dyDescent="0.25">
      <c r="C214" s="20"/>
    </row>
    <row r="215" spans="3:3" x14ac:dyDescent="0.25">
      <c r="C215" s="20"/>
    </row>
    <row r="216" spans="3:3" x14ac:dyDescent="0.25">
      <c r="C216" s="20"/>
    </row>
    <row r="217" spans="3:3" x14ac:dyDescent="0.25">
      <c r="C217" s="20"/>
    </row>
    <row r="218" spans="3:3" x14ac:dyDescent="0.25">
      <c r="C218" s="20"/>
    </row>
    <row r="219" spans="3:3" x14ac:dyDescent="0.25">
      <c r="C219" s="20"/>
    </row>
    <row r="220" spans="3:3" x14ac:dyDescent="0.25">
      <c r="C220" s="20"/>
    </row>
    <row r="221" spans="3:3" x14ac:dyDescent="0.25">
      <c r="C221" s="20"/>
    </row>
    <row r="222" spans="3:3" x14ac:dyDescent="0.25">
      <c r="C222" s="20"/>
    </row>
    <row r="223" spans="3:3" x14ac:dyDescent="0.25">
      <c r="C223" s="20"/>
    </row>
    <row r="224" spans="3:3" x14ac:dyDescent="0.25">
      <c r="C224" s="20"/>
    </row>
    <row r="225" spans="3:3" x14ac:dyDescent="0.25">
      <c r="C225" s="20"/>
    </row>
    <row r="226" spans="3:3" x14ac:dyDescent="0.25">
      <c r="C226" s="20"/>
    </row>
    <row r="227" spans="3:3" x14ac:dyDescent="0.25">
      <c r="C227" s="20"/>
    </row>
    <row r="228" spans="3:3" x14ac:dyDescent="0.25">
      <c r="C228" s="20"/>
    </row>
    <row r="229" spans="3:3" x14ac:dyDescent="0.25">
      <c r="C229" s="20"/>
    </row>
    <row r="230" spans="3:3" x14ac:dyDescent="0.25">
      <c r="C230" s="20"/>
    </row>
    <row r="231" spans="3:3" x14ac:dyDescent="0.25">
      <c r="C231" s="20"/>
    </row>
    <row r="232" spans="3:3" x14ac:dyDescent="0.25">
      <c r="C232" s="20"/>
    </row>
    <row r="233" spans="3:3" x14ac:dyDescent="0.25">
      <c r="C233" s="20"/>
    </row>
    <row r="234" spans="3:3" x14ac:dyDescent="0.25">
      <c r="C234" s="20"/>
    </row>
    <row r="235" spans="3:3" x14ac:dyDescent="0.25">
      <c r="C235" s="20"/>
    </row>
    <row r="236" spans="3:3" x14ac:dyDescent="0.25">
      <c r="C236" s="20"/>
    </row>
    <row r="237" spans="3:3" x14ac:dyDescent="0.25">
      <c r="C237" s="20"/>
    </row>
    <row r="238" spans="3:3" x14ac:dyDescent="0.25">
      <c r="C238" s="20"/>
    </row>
    <row r="239" spans="3:3" x14ac:dyDescent="0.25">
      <c r="C239" s="20"/>
    </row>
    <row r="240" spans="3:3" x14ac:dyDescent="0.25">
      <c r="C240" s="20"/>
    </row>
    <row r="241" spans="3:3" x14ac:dyDescent="0.25">
      <c r="C241" s="20"/>
    </row>
    <row r="242" spans="3:3" x14ac:dyDescent="0.25">
      <c r="C242" s="20"/>
    </row>
    <row r="243" spans="3:3" x14ac:dyDescent="0.25">
      <c r="C243" s="20"/>
    </row>
    <row r="244" spans="3:3" x14ac:dyDescent="0.25">
      <c r="C244" s="20"/>
    </row>
    <row r="245" spans="3:3" x14ac:dyDescent="0.25">
      <c r="C245" s="20"/>
    </row>
    <row r="246" spans="3:3" x14ac:dyDescent="0.25">
      <c r="C246" s="20"/>
    </row>
    <row r="247" spans="3:3" x14ac:dyDescent="0.25">
      <c r="C247" s="20"/>
    </row>
    <row r="248" spans="3:3" x14ac:dyDescent="0.25">
      <c r="C248" s="20"/>
    </row>
    <row r="249" spans="3:3" x14ac:dyDescent="0.25">
      <c r="C249" s="20"/>
    </row>
    <row r="250" spans="3:3" x14ac:dyDescent="0.25">
      <c r="C250" s="20"/>
    </row>
    <row r="251" spans="3:3" x14ac:dyDescent="0.25">
      <c r="C251" s="20"/>
    </row>
    <row r="252" spans="3:3" x14ac:dyDescent="0.25">
      <c r="C252" s="20"/>
    </row>
    <row r="253" spans="3:3" x14ac:dyDescent="0.25">
      <c r="C253" s="20"/>
    </row>
    <row r="254" spans="3:3" x14ac:dyDescent="0.25">
      <c r="C254" s="20"/>
    </row>
    <row r="255" spans="3:3" x14ac:dyDescent="0.25">
      <c r="C255" s="20"/>
    </row>
    <row r="256" spans="3:3" x14ac:dyDescent="0.25">
      <c r="C256" s="20"/>
    </row>
    <row r="257" spans="3:3" x14ac:dyDescent="0.25">
      <c r="C257" s="20"/>
    </row>
    <row r="258" spans="3:3" x14ac:dyDescent="0.25">
      <c r="C258" s="20"/>
    </row>
    <row r="259" spans="3:3" x14ac:dyDescent="0.25">
      <c r="C259" s="20"/>
    </row>
    <row r="260" spans="3:3" x14ac:dyDescent="0.25">
      <c r="C260" s="20"/>
    </row>
    <row r="261" spans="3:3" x14ac:dyDescent="0.25">
      <c r="C261" s="20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33</vt:i4>
      </vt:variant>
    </vt:vector>
  </HeadingPairs>
  <TitlesOfParts>
    <vt:vector size="35" baseType="lpstr">
      <vt:lpstr>Orçamentária-TR</vt:lpstr>
      <vt:lpstr>BDI</vt:lpstr>
      <vt:lpstr>'1 - Capa'!Area_de_impressao</vt:lpstr>
      <vt:lpstr>'10 - Empresas'!Area_de_impressao</vt:lpstr>
      <vt:lpstr>'11 - Internet'!Area_de_impressao</vt:lpstr>
      <vt:lpstr>'12 - Banco de Preços'!Area_de_impressao</vt:lpstr>
      <vt:lpstr>'13 - Cotações CT ARP SF'!Area_de_impressao</vt:lpstr>
      <vt:lpstr>'14 - Não apresentaram'!Area_de_impressao</vt:lpstr>
      <vt:lpstr>'15 - E-mails enviados'!Area_de_impressao</vt:lpstr>
      <vt:lpstr>'2 - Orçamentária-SD'!Area_de_impressao</vt:lpstr>
      <vt:lpstr>'3 - Composições-SD'!Area_de_impressao</vt:lpstr>
      <vt:lpstr>'4 - Orçamentária-CD'!Area_de_impressao</vt:lpstr>
      <vt:lpstr>'5 - Composições-CD'!Area_de_impressao</vt:lpstr>
      <vt:lpstr>'6 - BDI'!Area_de_impressao</vt:lpstr>
      <vt:lpstr>'7 - Curvas ABC'!Area_de_impressao</vt:lpstr>
      <vt:lpstr>'8 - Planilhas Auxiliares'!Area_de_impressao</vt:lpstr>
      <vt:lpstr>'9 - Tabelas'!Area_de_impressao</vt:lpstr>
      <vt:lpstr>BDI!Area_de_impressao</vt:lpstr>
      <vt:lpstr>'Orçamentária-TR'!Area_de_impressao</vt:lpstr>
      <vt:lpstr>'1 - Capa'!Titulos_de_impressao</vt:lpstr>
      <vt:lpstr>'10 - Empresas'!Titulos_de_impressao</vt:lpstr>
      <vt:lpstr>'11 - Internet'!Titulos_de_impressao</vt:lpstr>
      <vt:lpstr>'12 - Banco de Preços'!Titulos_de_impressao</vt:lpstr>
      <vt:lpstr>'13 - Cotações CT ARP SF'!Titulos_de_impressao</vt:lpstr>
      <vt:lpstr>'14 - Não apresentaram'!Titulos_de_impressao</vt:lpstr>
      <vt:lpstr>'15 - E-mails enviados'!Titulos_de_impressao</vt:lpstr>
      <vt:lpstr>'2 - Orçamentária-SD'!Titulos_de_impressao</vt:lpstr>
      <vt:lpstr>'3 - Composições-SD'!Titulos_de_impressao</vt:lpstr>
      <vt:lpstr>'4 - Orçamentária-CD'!Titulos_de_impressao</vt:lpstr>
      <vt:lpstr>'5 - Composições-CD'!Titulos_de_impressao</vt:lpstr>
      <vt:lpstr>'6 - BDI'!Titulos_de_impressao</vt:lpstr>
      <vt:lpstr>'7 - Curvas ABC'!Titulos_de_impressao</vt:lpstr>
      <vt:lpstr>'8 - Planilhas Auxiliares'!Titulos_de_impressao</vt:lpstr>
      <vt:lpstr>'9 - Tabelas'!Titulos_de_impressao</vt:lpstr>
      <vt:lpstr>'Orçamentária-TR'!Titulos_de_impressao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Thauler</dc:creator>
  <cp:lastModifiedBy>Thauler Ferreira Bispo de Souza</cp:lastModifiedBy>
  <cp:lastPrinted>2025-02-19T03:07:37Z</cp:lastPrinted>
  <dcterms:created xsi:type="dcterms:W3CDTF">2020-07-07T13:57:42Z</dcterms:created>
  <dcterms:modified xsi:type="dcterms:W3CDTF">2025-05-12T21:16:04Z</dcterms:modified>
</cp:coreProperties>
</file>