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mc:AlternateContent xmlns:mc="http://schemas.openxmlformats.org/markup-compatibility/2006">
    <mc:Choice Requires="x15">
      <x15ac:absPath xmlns:x15ac="http://schemas.microsoft.com/office/spreadsheetml/2010/11/ac" url="U:\COCVAP\SELESC\ESTIMATIVA CUSTOS DE MÃO DE OBRA\Estimativas 2026\6 T1 - SGIDOC - 007014_2025-64\"/>
    </mc:Choice>
  </mc:AlternateContent>
  <xr:revisionPtr revIDLastSave="0" documentId="13_ncr:1_{AF522352-D565-4ECC-AAB3-BC09FFBAE087}" xr6:coauthVersionLast="47" xr6:coauthVersionMax="47" xr10:uidLastSave="{00000000-0000-0000-0000-000000000000}"/>
  <bookViews>
    <workbookView xWindow="-120" yWindow="-120" windowWidth="20730" windowHeight="11040" firstSheet="1" activeTab="3" xr2:uid="{00000000-000D-0000-FFFF-FFFF00000000}"/>
  </bookViews>
  <sheets>
    <sheet name="Resumo Geral" sheetId="11" state="hidden" r:id="rId1"/>
    <sheet name="Item 1" sheetId="1" r:id="rId2"/>
    <sheet name="Item 2" sheetId="12" r:id="rId3"/>
    <sheet name="Uniformes" sheetId="15" r:id="rId4"/>
    <sheet name="EPIs" sheetId="18" r:id="rId5"/>
    <sheet name="MATERIAIS" sheetId="17" r:id="rId6"/>
    <sheet name="Depreciação" sheetId="16" r:id="rId7"/>
  </sheets>
  <externalReferences>
    <externalReference r:id="rId8"/>
  </externalReferences>
  <definedNames>
    <definedName name="_xlnm.Print_Area" localSheetId="1">'Item 1'!$A$1:$D$92</definedName>
    <definedName name="_xlnm.Print_Area" localSheetId="2">'Item 2'!$A$1:$D$92</definedName>
    <definedName name="_xlnm.Print_Area" localSheetId="5">MATERIAIS!$A$1:$I$157</definedName>
    <definedName name="Arial" localSheetId="2">#REF!</definedName>
    <definedName name="Arial">#REF!</definedName>
    <definedName name="ARM01_02" localSheetId="2">#REF!</definedName>
    <definedName name="ARM01_02">#REF!</definedName>
    <definedName name="ARM1_COMP" localSheetId="2">#REF!</definedName>
    <definedName name="ARM1_COMP">#REF!</definedName>
    <definedName name="ARM2_COMP" localSheetId="2">#REF!</definedName>
    <definedName name="ARM2_COMP">#REF!</definedName>
    <definedName name="bdi" localSheetId="2">#REF!</definedName>
    <definedName name="bdi">#REF!</definedName>
    <definedName name="capt01" localSheetId="2">#REF!</definedName>
    <definedName name="capt01">#REF!</definedName>
    <definedName name="carros" localSheetId="2">#REF!</definedName>
    <definedName name="carros">#REF!</definedName>
    <definedName name="catmat" localSheetId="2">#REF!</definedName>
    <definedName name="catmat">#REF!</definedName>
    <definedName name="cob01_" localSheetId="2">#REF!</definedName>
    <definedName name="cob01_">#REF!</definedName>
    <definedName name="cob02_" localSheetId="2">#REF!</definedName>
    <definedName name="cob02_">#REF!</definedName>
    <definedName name="COB03_" localSheetId="2">#REF!</definedName>
    <definedName name="COB03_">#REF!</definedName>
    <definedName name="COB04_" localSheetId="2">#REF!</definedName>
    <definedName name="COB04_">#REF!</definedName>
    <definedName name="COB05_" localSheetId="2">#REF!</definedName>
    <definedName name="COB05_">#REF!</definedName>
    <definedName name="COB06_" localSheetId="2">#REF!</definedName>
    <definedName name="COB06_">#REF!</definedName>
    <definedName name="COB07_" localSheetId="2">#REF!</definedName>
    <definedName name="COB07_">#REF!</definedName>
    <definedName name="COB08_" localSheetId="2">#REF!</definedName>
    <definedName name="COB08_">#REF!</definedName>
    <definedName name="COB09_" localSheetId="2">#REF!</definedName>
    <definedName name="COB09_">#REF!</definedName>
    <definedName name="COB09_C" localSheetId="2">#REF!</definedName>
    <definedName name="COB09_C">#REF!</definedName>
    <definedName name="CPT01_" localSheetId="2">#REF!</definedName>
    <definedName name="CPT01_">#REF!</definedName>
    <definedName name="CPT01_COMP" localSheetId="2">#REF!</definedName>
    <definedName name="CPT01_COMP">#REF!</definedName>
    <definedName name="CT01_" localSheetId="2">#REF!</definedName>
    <definedName name="CT01_">#REF!</definedName>
    <definedName name="ct01__" localSheetId="2">#REF!</definedName>
    <definedName name="ct01__">#REF!</definedName>
    <definedName name="CT01_COMP" localSheetId="2">#REF!</definedName>
    <definedName name="CT01_COMP">#REF!</definedName>
    <definedName name="CT02_" localSheetId="2">#REF!</definedName>
    <definedName name="CT02_">#REF!</definedName>
    <definedName name="CT02__" localSheetId="2">#REF!</definedName>
    <definedName name="CT02__">#REF!</definedName>
    <definedName name="CT02_COMP" localSheetId="2">#REF!</definedName>
    <definedName name="CT02_COMP">#REF!</definedName>
    <definedName name="custodireto" localSheetId="2">#REF!</definedName>
    <definedName name="custodireto">#REF!</definedName>
    <definedName name="custototal" localSheetId="2">#REF!</definedName>
    <definedName name="custototal">#REF!</definedName>
    <definedName name="discriminacao" localSheetId="2">#REF!</definedName>
    <definedName name="discriminacao">#REF!</definedName>
    <definedName name="DIV01_" localSheetId="2">#REF!</definedName>
    <definedName name="DIV01_">#REF!</definedName>
    <definedName name="DIV02_" localSheetId="2">#REF!</definedName>
    <definedName name="DIV02_">#REF!</definedName>
    <definedName name="DIV03_" localSheetId="2">#REF!</definedName>
    <definedName name="DIV03_">#REF!</definedName>
    <definedName name="DIV04_" localSheetId="2">#REF!</definedName>
    <definedName name="DIV04_">#REF!</definedName>
    <definedName name="DIV05_" localSheetId="2">#REF!</definedName>
    <definedName name="DIV05_">#REF!</definedName>
    <definedName name="DIV05__" localSheetId="2">#REF!</definedName>
    <definedName name="DIV05__">#REF!</definedName>
    <definedName name="DIV06_" localSheetId="2">#REF!</definedName>
    <definedName name="DIV06_">#REF!</definedName>
    <definedName name="DIV06__" localSheetId="2">#REF!</definedName>
    <definedName name="DIV06__">#REF!</definedName>
    <definedName name="DIV07_" localSheetId="2">#REF!</definedName>
    <definedName name="DIV07_">#REF!</definedName>
    <definedName name="DIV07__" localSheetId="2">#REF!</definedName>
    <definedName name="DIV07__">#REF!</definedName>
    <definedName name="DIV08_" localSheetId="2">#REF!</definedName>
    <definedName name="DIV08_">#REF!</definedName>
    <definedName name="DIV08__" localSheetId="2">#REF!</definedName>
    <definedName name="DIV08__">#REF!</definedName>
    <definedName name="DIV09_" localSheetId="2">#REF!</definedName>
    <definedName name="DIV09_">#REF!</definedName>
    <definedName name="div09__" localSheetId="2">#REF!</definedName>
    <definedName name="div09__">#REF!</definedName>
    <definedName name="DIV10_" localSheetId="2">#REF!</definedName>
    <definedName name="DIV10_">#REF!</definedName>
    <definedName name="div10__" localSheetId="2">#REF!</definedName>
    <definedName name="div10__">#REF!</definedName>
    <definedName name="DIV10_C" localSheetId="2">#REF!</definedName>
    <definedName name="DIV10_C">#REF!</definedName>
    <definedName name="DIV11_" localSheetId="2">#REF!</definedName>
    <definedName name="DIV11_">#REF!</definedName>
    <definedName name="DIV12_" localSheetId="2">#REF!</definedName>
    <definedName name="DIV12_">#REF!</definedName>
    <definedName name="DIV13_" localSheetId="2">#REF!</definedName>
    <definedName name="DIV13_">#REF!</definedName>
    <definedName name="DVM10_COMP" localSheetId="2">#REF!</definedName>
    <definedName name="DVM10_COMP">#REF!</definedName>
    <definedName name="encargos" localSheetId="2">#REF!</definedName>
    <definedName name="encargos">#REF!</definedName>
    <definedName name="ESC01_" localSheetId="2">#REF!</definedName>
    <definedName name="ESC01_">#REF!</definedName>
    <definedName name="ESC02_" localSheetId="2">#REF!</definedName>
    <definedName name="ESC02_">#REF!</definedName>
    <definedName name="ESC03_" localSheetId="2">#REF!</definedName>
    <definedName name="ESC03_">#REF!</definedName>
    <definedName name="ESP">OFFSET([1]Composições!$F$7,0,0,COUNTA([1]Composições!$F:$F),1)</definedName>
    <definedName name="EST01_" localSheetId="2">#REF!</definedName>
    <definedName name="EST01_">#REF!</definedName>
    <definedName name="EST02_" localSheetId="2">#REF!</definedName>
    <definedName name="EST02_">#REF!</definedName>
    <definedName name="EST02_C" localSheetId="2">#REF!</definedName>
    <definedName name="EST02_C">#REF!</definedName>
    <definedName name="EST02_COMP" localSheetId="2">#REF!</definedName>
    <definedName name="EST02_COMP">#REF!</definedName>
    <definedName name="EST03_" localSheetId="2">#REF!</definedName>
    <definedName name="EST03_">#REF!</definedName>
    <definedName name="EST04_" localSheetId="2">#REF!</definedName>
    <definedName name="EST04_">#REF!</definedName>
    <definedName name="EST05_" localSheetId="2">#REF!</definedName>
    <definedName name="EST05_">#REF!</definedName>
    <definedName name="execucao" localSheetId="2">#REF!</definedName>
    <definedName name="execucao">#REF!</definedName>
    <definedName name="fonte_cod" localSheetId="2">#REF!</definedName>
    <definedName name="fonte_cod">#REF!</definedName>
    <definedName name="FR01_" localSheetId="2">#REF!</definedName>
    <definedName name="FR01_">#REF!</definedName>
    <definedName name="FR02_" localSheetId="2">#REF!</definedName>
    <definedName name="FR02_">#REF!</definedName>
    <definedName name="FR03_" localSheetId="2">#REF!</definedName>
    <definedName name="FR03_">#REF!</definedName>
    <definedName name="FR04_" localSheetId="2">#REF!</definedName>
    <definedName name="FR04_">#REF!</definedName>
    <definedName name="FR05_" localSheetId="2">#REF!</definedName>
    <definedName name="FR05_">#REF!</definedName>
    <definedName name="FR06_" localSheetId="2">#REF!</definedName>
    <definedName name="FR06_">#REF!</definedName>
    <definedName name="IMP01_" localSheetId="2">#REF!</definedName>
    <definedName name="IMP01_">#REF!</definedName>
    <definedName name="IMP01__" localSheetId="2">#REF!</definedName>
    <definedName name="IMP01__">#REF!</definedName>
    <definedName name="IMP02_" localSheetId="2">#REF!</definedName>
    <definedName name="IMP02_">#REF!</definedName>
    <definedName name="IMP03_" localSheetId="2">#REF!</definedName>
    <definedName name="IMP03_">#REF!</definedName>
    <definedName name="IMP03_COMP" localSheetId="2">#REF!</definedName>
    <definedName name="IMP03_COMP">#REF!</definedName>
    <definedName name="item" localSheetId="2">#REF!</definedName>
    <definedName name="item">#REF!</definedName>
    <definedName name="LP01_" localSheetId="2">#REF!</definedName>
    <definedName name="LP01_">#REF!</definedName>
    <definedName name="MG01_" localSheetId="2">#REF!</definedName>
    <definedName name="MG01_">#REF!</definedName>
    <definedName name="mg01__" localSheetId="2">#REF!</definedName>
    <definedName name="mg01__">#REF!</definedName>
    <definedName name="MG01_C" localSheetId="2">#REF!</definedName>
    <definedName name="MG01_C">#REF!</definedName>
    <definedName name="MG02_" localSheetId="2">#REF!</definedName>
    <definedName name="MG02_">#REF!</definedName>
    <definedName name="mg02__" localSheetId="2">#REF!</definedName>
    <definedName name="mg02__">#REF!</definedName>
    <definedName name="MG03_" localSheetId="2">#REF!</definedName>
    <definedName name="MG03_">#REF!</definedName>
    <definedName name="mg03__" localSheetId="2">#REF!</definedName>
    <definedName name="mg03__">#REF!</definedName>
    <definedName name="MG03_C" localSheetId="2">#REF!</definedName>
    <definedName name="MG03_C">#REF!</definedName>
    <definedName name="MG04_" localSheetId="2">#REF!</definedName>
    <definedName name="MG04_">#REF!</definedName>
    <definedName name="mg04__" localSheetId="2">#REF!</definedName>
    <definedName name="mg04__">#REF!</definedName>
    <definedName name="MG05_" localSheetId="2">#REF!</definedName>
    <definedName name="MG05_">#REF!</definedName>
    <definedName name="mg05__" localSheetId="2">#REF!</definedName>
    <definedName name="mg05__">#REF!</definedName>
    <definedName name="MG06_" localSheetId="2">#REF!</definedName>
    <definedName name="MG06_">#REF!</definedName>
    <definedName name="mg06__" localSheetId="2">#REF!</definedName>
    <definedName name="mg06__">#REF!</definedName>
    <definedName name="MG07_" localSheetId="2">#REF!</definedName>
    <definedName name="MG07_">#REF!</definedName>
    <definedName name="mg07__" localSheetId="2">#REF!</definedName>
    <definedName name="mg07__">#REF!</definedName>
    <definedName name="PER01_" localSheetId="2">#REF!</definedName>
    <definedName name="PER01_">#REF!</definedName>
    <definedName name="PER02_" localSheetId="2">#REF!</definedName>
    <definedName name="PER02_">#REF!</definedName>
    <definedName name="PER03_" localSheetId="2">#REF!</definedName>
    <definedName name="PER03_">#REF!</definedName>
    <definedName name="PER04_" localSheetId="2">#REF!</definedName>
    <definedName name="PER04_">#REF!</definedName>
    <definedName name="PL01_" localSheetId="2">#REF!</definedName>
    <definedName name="PL01_">#REF!</definedName>
    <definedName name="pl01__" localSheetId="2">#REF!</definedName>
    <definedName name="pl01__">#REF!</definedName>
    <definedName name="PN01_" localSheetId="2">#REF!</definedName>
    <definedName name="PN01_">#REF!</definedName>
    <definedName name="PN02_" localSheetId="2">#REF!</definedName>
    <definedName name="PN02_">#REF!</definedName>
    <definedName name="PN03_" localSheetId="2">#REF!</definedName>
    <definedName name="PN03_">#REF!</definedName>
    <definedName name="PN04_" localSheetId="2">#REF!</definedName>
    <definedName name="PN04_">#REF!</definedName>
    <definedName name="PN05_" localSheetId="2">#REF!</definedName>
    <definedName name="PN05_">#REF!</definedName>
    <definedName name="PN06_" localSheetId="2">#REF!</definedName>
    <definedName name="PN06_">#REF!</definedName>
    <definedName name="PN07_" localSheetId="2">#REF!</definedName>
    <definedName name="PN07_">#REF!</definedName>
    <definedName name="PN08_" localSheetId="2">#REF!</definedName>
    <definedName name="PN08_">#REF!</definedName>
    <definedName name="PN09_" localSheetId="2">#REF!</definedName>
    <definedName name="PN09_">#REF!</definedName>
    <definedName name="PP01_" localSheetId="2">#REF!</definedName>
    <definedName name="PP01_">#REF!</definedName>
    <definedName name="PP01_03" localSheetId="2">#REF!</definedName>
    <definedName name="PP01_03">#REF!</definedName>
    <definedName name="PP01_COMP" localSheetId="2">#REF!</definedName>
    <definedName name="PP01_COMP">#REF!</definedName>
    <definedName name="PP02_COMP" localSheetId="2">#REF!</definedName>
    <definedName name="PP02_COMP">#REF!</definedName>
    <definedName name="PP03_c" localSheetId="2">#REF!</definedName>
    <definedName name="PP03_c">#REF!</definedName>
    <definedName name="PP03_COMP" localSheetId="2">#REF!</definedName>
    <definedName name="PP03_COMP">#REF!</definedName>
    <definedName name="PP04_" localSheetId="2">#REF!</definedName>
    <definedName name="PP04_">#REF!</definedName>
    <definedName name="PP04_C" localSheetId="2">#REF!</definedName>
    <definedName name="PP04_C">#REF!</definedName>
    <definedName name="PP04_COMP" localSheetId="2">#REF!</definedName>
    <definedName name="PP04_COMP">#REF!</definedName>
    <definedName name="PP05_" localSheetId="2">#REF!</definedName>
    <definedName name="PP05_">#REF!</definedName>
    <definedName name="PP05_C" localSheetId="2">#REF!</definedName>
    <definedName name="PP05_C">#REF!</definedName>
    <definedName name="PP05_COMP" localSheetId="2">#REF!</definedName>
    <definedName name="PP05_COMP">#REF!</definedName>
    <definedName name="PP06_" localSheetId="2">#REF!</definedName>
    <definedName name="PP06_">#REF!</definedName>
    <definedName name="pp06__" localSheetId="2">#REF!</definedName>
    <definedName name="pp06__">#REF!</definedName>
    <definedName name="PP06_C" localSheetId="2">#REF!</definedName>
    <definedName name="PP06_C">#REF!</definedName>
    <definedName name="PP06_COMP" localSheetId="2">#REF!</definedName>
    <definedName name="PP06_COMP">#REF!</definedName>
    <definedName name="PP07_" localSheetId="2">#REF!</definedName>
    <definedName name="PP07_">#REF!</definedName>
    <definedName name="pp07__" localSheetId="2">#REF!</definedName>
    <definedName name="pp07__">#REF!</definedName>
    <definedName name="PP07_C" localSheetId="2">#REF!</definedName>
    <definedName name="PP07_C">#REF!</definedName>
    <definedName name="PP07_COMP" localSheetId="2">#REF!</definedName>
    <definedName name="PP07_COMP">#REF!</definedName>
    <definedName name="PP08_" localSheetId="2">#REF!</definedName>
    <definedName name="PP08_">#REF!</definedName>
    <definedName name="pp08__" localSheetId="2">#REF!</definedName>
    <definedName name="pp08__">#REF!</definedName>
    <definedName name="PP08_C" localSheetId="2">#REF!</definedName>
    <definedName name="PP08_C">#REF!</definedName>
    <definedName name="PP08_COMP" localSheetId="2">#REF!</definedName>
    <definedName name="PP08_COMP">#REF!</definedName>
    <definedName name="PP09_" localSheetId="2">#REF!</definedName>
    <definedName name="PP09_">#REF!</definedName>
    <definedName name="pp09__" localSheetId="2">#REF!</definedName>
    <definedName name="pp09__">#REF!</definedName>
    <definedName name="PP09_C" localSheetId="2">#REF!</definedName>
    <definedName name="PP09_C">#REF!</definedName>
    <definedName name="PP09_COMP" localSheetId="2">#REF!</definedName>
    <definedName name="PP09_COMP">#REF!</definedName>
    <definedName name="PP10_" localSheetId="2">#REF!</definedName>
    <definedName name="PP10_">#REF!</definedName>
    <definedName name="pp10__" localSheetId="2">#REF!</definedName>
    <definedName name="pp10__">#REF!</definedName>
    <definedName name="PP10_C" localSheetId="2">#REF!</definedName>
    <definedName name="PP10_C">#REF!</definedName>
    <definedName name="PP10_COMP" localSheetId="2">#REF!</definedName>
    <definedName name="PP10_COMP">#REF!</definedName>
    <definedName name="PP11_" localSheetId="2">#REF!</definedName>
    <definedName name="PP11_">#REF!</definedName>
    <definedName name="pp11__" localSheetId="2">#REF!</definedName>
    <definedName name="pp11__">#REF!</definedName>
    <definedName name="PP11_C" localSheetId="2">#REF!</definedName>
    <definedName name="PP11_C">#REF!</definedName>
    <definedName name="PP11_COMP" localSheetId="2">#REF!</definedName>
    <definedName name="PP11_COMP">#REF!</definedName>
    <definedName name="PP12_" localSheetId="2">#REF!</definedName>
    <definedName name="PP12_">#REF!</definedName>
    <definedName name="pp12__" localSheetId="2">#REF!</definedName>
    <definedName name="pp12__">#REF!</definedName>
    <definedName name="PP12_C" localSheetId="2">#REF!</definedName>
    <definedName name="PP12_C">#REF!</definedName>
    <definedName name="PP12_COMP" localSheetId="2">#REF!</definedName>
    <definedName name="PP12_COMP">#REF!</definedName>
    <definedName name="PP13_" localSheetId="2">#REF!</definedName>
    <definedName name="PP13_">#REF!</definedName>
    <definedName name="pp13__" localSheetId="2">#REF!</definedName>
    <definedName name="pp13__">#REF!</definedName>
    <definedName name="PP13_C" localSheetId="2">#REF!</definedName>
    <definedName name="PP13_C">#REF!</definedName>
    <definedName name="PP13_COMP" localSheetId="2">#REF!</definedName>
    <definedName name="PP13_COMP">#REF!</definedName>
    <definedName name="PP14_" localSheetId="2">#REF!</definedName>
    <definedName name="PP14_">#REF!</definedName>
    <definedName name="pp14__" localSheetId="2">#REF!</definedName>
    <definedName name="pp14__">#REF!</definedName>
    <definedName name="PP14_C" localSheetId="2">#REF!</definedName>
    <definedName name="PP14_C">#REF!</definedName>
    <definedName name="PP14_COMP" localSheetId="2">#REF!</definedName>
    <definedName name="PP14_COMP">#REF!</definedName>
    <definedName name="PP15_" localSheetId="2">#REF!</definedName>
    <definedName name="PP15_">#REF!</definedName>
    <definedName name="pp15__" localSheetId="2">#REF!</definedName>
    <definedName name="pp15__">#REF!</definedName>
    <definedName name="PP15_C" localSheetId="2">#REF!</definedName>
    <definedName name="PP15_C">#REF!</definedName>
    <definedName name="PP15_COMP" localSheetId="2">#REF!</definedName>
    <definedName name="PP15_COMP">#REF!</definedName>
    <definedName name="PP16_" localSheetId="2">#REF!</definedName>
    <definedName name="PP16_">#REF!</definedName>
    <definedName name="pp16__" localSheetId="2">#REF!</definedName>
    <definedName name="pp16__">#REF!</definedName>
    <definedName name="PP16_C" localSheetId="2">#REF!</definedName>
    <definedName name="PP16_C">#REF!</definedName>
    <definedName name="PP16_COMP" localSheetId="2">#REF!</definedName>
    <definedName name="PP16_COMP">#REF!</definedName>
    <definedName name="PP17_" localSheetId="2">#REF!</definedName>
    <definedName name="PP17_">#REF!</definedName>
    <definedName name="pp17__" localSheetId="2">#REF!</definedName>
    <definedName name="pp17__">#REF!</definedName>
    <definedName name="PP17_C" localSheetId="2">#REF!</definedName>
    <definedName name="PP17_C">#REF!</definedName>
    <definedName name="PP17_COMP" localSheetId="2">#REF!</definedName>
    <definedName name="PP17_COMP">#REF!</definedName>
    <definedName name="PP18_" localSheetId="2">#REF!</definedName>
    <definedName name="PP18_">#REF!</definedName>
    <definedName name="pp18__" localSheetId="2">#REF!</definedName>
    <definedName name="pp18__">#REF!</definedName>
    <definedName name="PP18_C" localSheetId="2">#REF!</definedName>
    <definedName name="PP18_C">#REF!</definedName>
    <definedName name="PP18_COMP" localSheetId="2">#REF!</definedName>
    <definedName name="PP18_COMP">#REF!</definedName>
    <definedName name="PP19_" localSheetId="2">#REF!</definedName>
    <definedName name="PP19_">#REF!</definedName>
    <definedName name="PP19_C" localSheetId="2">#REF!</definedName>
    <definedName name="PP19_C">#REF!</definedName>
    <definedName name="PP20_" localSheetId="2">#REF!</definedName>
    <definedName name="PP20_">#REF!</definedName>
    <definedName name="PP20_C" localSheetId="2">#REF!</definedName>
    <definedName name="PP20_C">#REF!</definedName>
    <definedName name="PP21_" localSheetId="2">#REF!</definedName>
    <definedName name="PP21_">#REF!</definedName>
    <definedName name="PP21_C" localSheetId="2">#REF!</definedName>
    <definedName name="PP21_C">#REF!</definedName>
    <definedName name="PP22_" localSheetId="2">#REF!</definedName>
    <definedName name="PP22_">#REF!</definedName>
    <definedName name="PP22_C" localSheetId="2">#REF!</definedName>
    <definedName name="PP22_C">#REF!</definedName>
    <definedName name="PP23_" localSheetId="2">#REF!</definedName>
    <definedName name="PP23_">#REF!</definedName>
    <definedName name="PP23_C" localSheetId="2">#REF!</definedName>
    <definedName name="PP23_C">#REF!</definedName>
    <definedName name="PP24_" localSheetId="2">#REF!</definedName>
    <definedName name="PP24_">#REF!</definedName>
    <definedName name="PP24_C" localSheetId="2">#REF!</definedName>
    <definedName name="PP24_C">#REF!</definedName>
    <definedName name="precounitariobdi" localSheetId="2">#REF!</definedName>
    <definedName name="precounitariobdi">#REF!</definedName>
    <definedName name="Print_Area" localSheetId="1">'Item 1'!$A$1:$D$93</definedName>
    <definedName name="Print_Area" localSheetId="2">'Item 2'!$A$1:$D$93</definedName>
    <definedName name="PRP01_" localSheetId="2">#REF!</definedName>
    <definedName name="PRP01_">#REF!</definedName>
    <definedName name="PRP02_" localSheetId="2">#REF!</definedName>
    <definedName name="PRP02_">#REF!</definedName>
    <definedName name="PRP03_" localSheetId="2">#REF!</definedName>
    <definedName name="PRP03_">#REF!</definedName>
    <definedName name="PRP04_" localSheetId="2">#REF!</definedName>
    <definedName name="PRP04_">#REF!</definedName>
    <definedName name="PRP04_C" localSheetId="2">#REF!</definedName>
    <definedName name="PRP04_C">#REF!</definedName>
    <definedName name="PRP04_COMP" localSheetId="2">#REF!</definedName>
    <definedName name="PRP04_COMP">#REF!</definedName>
    <definedName name="PRP05_" localSheetId="2">#REF!</definedName>
    <definedName name="PRP05_">#REF!</definedName>
    <definedName name="PRP05_C" localSheetId="2">#REF!</definedName>
    <definedName name="PRP05_C">#REF!</definedName>
    <definedName name="PRP05_COMP" localSheetId="2">#REF!</definedName>
    <definedName name="PRP05_COMP">#REF!</definedName>
    <definedName name="PRP06_" localSheetId="2">#REF!</definedName>
    <definedName name="PRP06_">#REF!</definedName>
    <definedName name="PRP06__" localSheetId="2">#REF!</definedName>
    <definedName name="PRP06__">#REF!</definedName>
    <definedName name="PRP07_" localSheetId="2">#REF!</definedName>
    <definedName name="PRP07_">#REF!</definedName>
    <definedName name="PRP08_" localSheetId="2">#REF!</definedName>
    <definedName name="PRP08_">#REF!</definedName>
    <definedName name="PRP08_C" localSheetId="2">#REF!</definedName>
    <definedName name="PRP08_C">#REF!</definedName>
    <definedName name="PRP08_COMP" localSheetId="2">#REF!</definedName>
    <definedName name="PRP08_COMP">#REF!</definedName>
    <definedName name="PRP09_" localSheetId="2">#REF!</definedName>
    <definedName name="PRP09_">#REF!</definedName>
    <definedName name="PRP09_C" localSheetId="2">#REF!</definedName>
    <definedName name="PRP09_C">#REF!</definedName>
    <definedName name="PRP10_" localSheetId="2">#REF!</definedName>
    <definedName name="PRP10_">#REF!</definedName>
    <definedName name="PRP11_" localSheetId="2">#REF!</definedName>
    <definedName name="PRP11_">#REF!</definedName>
    <definedName name="PRP11_C" localSheetId="2">#REF!</definedName>
    <definedName name="PRP11_C">#REF!</definedName>
    <definedName name="PRP12_" localSheetId="2">#REF!</definedName>
    <definedName name="PRP12_">#REF!</definedName>
    <definedName name="PRP12_C" localSheetId="2">#REF!</definedName>
    <definedName name="PRP12_C">#REF!</definedName>
    <definedName name="PRP13_" localSheetId="2">#REF!</definedName>
    <definedName name="PRP13_">#REF!</definedName>
    <definedName name="PRP13_C" localSheetId="2">#REF!</definedName>
    <definedName name="PRP13_C">#REF!</definedName>
    <definedName name="PRP14_" localSheetId="2">#REF!</definedName>
    <definedName name="PRP14_">#REF!</definedName>
    <definedName name="PRP15_" localSheetId="2">#REF!</definedName>
    <definedName name="PRP15_">#REF!</definedName>
    <definedName name="PRP15_C" localSheetId="2">#REF!</definedName>
    <definedName name="PRP15_C">#REF!</definedName>
    <definedName name="PT01_" localSheetId="2">#REF!</definedName>
    <definedName name="PT01_">#REF!</definedName>
    <definedName name="PT01_C" localSheetId="2">#REF!</definedName>
    <definedName name="PT01_C">#REF!</definedName>
    <definedName name="PT02_" localSheetId="2">#REF!</definedName>
    <definedName name="PT02_">#REF!</definedName>
    <definedName name="pt02__" localSheetId="2">#REF!</definedName>
    <definedName name="pt02__">#REF!</definedName>
    <definedName name="PT03_" localSheetId="2">#REF!</definedName>
    <definedName name="PT03_">#REF!</definedName>
    <definedName name="PT03_04" localSheetId="2">#REF!</definedName>
    <definedName name="PT03_04">#REF!</definedName>
    <definedName name="PT04_C" localSheetId="2">#REF!</definedName>
    <definedName name="PT04_C">#REF!</definedName>
    <definedName name="PT04_COMP" localSheetId="2">#REF!</definedName>
    <definedName name="PT04_COMP">#REF!</definedName>
    <definedName name="punitario" localSheetId="2">#REF!</definedName>
    <definedName name="punitario">#REF!</definedName>
    <definedName name="quant" localSheetId="2">#REF!</definedName>
    <definedName name="quant">#REF!</definedName>
    <definedName name="RA01_" localSheetId="2">#REF!</definedName>
    <definedName name="RA01_">#REF!</definedName>
    <definedName name="RA01_02" localSheetId="2">#REF!</definedName>
    <definedName name="RA01_02">#REF!</definedName>
    <definedName name="RA03_" localSheetId="2">#REF!</definedName>
    <definedName name="RA03_">#REF!</definedName>
    <definedName name="ra03__" localSheetId="2">#REF!</definedName>
    <definedName name="ra03__">#REF!</definedName>
    <definedName name="RA04_" localSheetId="2">#REF!</definedName>
    <definedName name="RA04_">#REF!</definedName>
    <definedName name="ra04__" localSheetId="2">#REF!</definedName>
    <definedName name="ra04__">#REF!</definedName>
    <definedName name="RA05_" localSheetId="2">#REF!</definedName>
    <definedName name="RA05_">#REF!</definedName>
    <definedName name="ra05__" localSheetId="2">#REF!</definedName>
    <definedName name="ra05__">#REF!</definedName>
    <definedName name="RV01_" localSheetId="2">#REF!</definedName>
    <definedName name="RV01_">#REF!</definedName>
    <definedName name="RV02_" localSheetId="2">#REF!</definedName>
    <definedName name="RV02_">#REF!</definedName>
    <definedName name="RV02_03" localSheetId="2">#REF!</definedName>
    <definedName name="RV02_03">#REF!</definedName>
    <definedName name="RV03_" localSheetId="2">#REF!</definedName>
    <definedName name="RV03_">#REF!</definedName>
    <definedName name="RV04_" localSheetId="2">#REF!</definedName>
    <definedName name="RV04_">#REF!</definedName>
    <definedName name="RV04_C" localSheetId="2">#REF!</definedName>
    <definedName name="RV04_C">#REF!</definedName>
    <definedName name="RV04_COMP" localSheetId="2">#REF!</definedName>
    <definedName name="RV04_COMP">#REF!</definedName>
    <definedName name="RV05_" localSheetId="2">#REF!</definedName>
    <definedName name="RV05_">#REF!</definedName>
    <definedName name="RV06_" localSheetId="2">#REF!</definedName>
    <definedName name="RV06_">#REF!</definedName>
    <definedName name="RV07_" localSheetId="2">#REF!</definedName>
    <definedName name="RV07_">#REF!</definedName>
    <definedName name="RV08_" localSheetId="2">#REF!</definedName>
    <definedName name="RV08_">#REF!</definedName>
    <definedName name="SAC01.1_C" localSheetId="2">#REF!</definedName>
    <definedName name="SAC01.1_C">#REF!</definedName>
    <definedName name="SAC01.2_C" localSheetId="2">#REF!</definedName>
    <definedName name="SAC01.2_C">#REF!</definedName>
    <definedName name="SAC01_" localSheetId="2">#REF!</definedName>
    <definedName name="SAC01_">#REF!</definedName>
    <definedName name="SAC02.1_C" localSheetId="2">#REF!</definedName>
    <definedName name="SAC02.1_C">#REF!</definedName>
    <definedName name="SAC02.10_C" localSheetId="2">#REF!</definedName>
    <definedName name="SAC02.10_C">#REF!</definedName>
    <definedName name="SAC02.11_C" localSheetId="2">#REF!</definedName>
    <definedName name="SAC02.11_C">#REF!</definedName>
    <definedName name="SAC02.2_C" localSheetId="2">#REF!</definedName>
    <definedName name="SAC02.2_C">#REF!</definedName>
    <definedName name="SAC02.3_C" localSheetId="2">#REF!</definedName>
    <definedName name="SAC02.3_C">#REF!</definedName>
    <definedName name="SAC02.7_C" localSheetId="2">#REF!</definedName>
    <definedName name="SAC02.7_C">#REF!</definedName>
    <definedName name="SAC02.8_C" localSheetId="2">#REF!</definedName>
    <definedName name="SAC02.8_C">#REF!</definedName>
    <definedName name="SAC02.9_C" localSheetId="2">#REF!</definedName>
    <definedName name="SAC02.9_C">#REF!</definedName>
    <definedName name="SAC02_" localSheetId="2">#REF!</definedName>
    <definedName name="SAC02_">#REF!</definedName>
    <definedName name="SAC03.1_C" localSheetId="2">#REF!</definedName>
    <definedName name="SAC03.1_C">#REF!</definedName>
    <definedName name="SAC03.2_C" localSheetId="2">#REF!</definedName>
    <definedName name="SAC03.2_C">#REF!</definedName>
    <definedName name="SAC03_" localSheetId="2">#REF!</definedName>
    <definedName name="SAC03_">#REF!</definedName>
    <definedName name="sac03__" localSheetId="2">#REF!</definedName>
    <definedName name="sac03__">#REF!</definedName>
    <definedName name="SAC04_" localSheetId="2">#REF!</definedName>
    <definedName name="SAC04_">#REF!</definedName>
    <definedName name="SAC05.1_C" localSheetId="2">#REF!</definedName>
    <definedName name="SAC05.1_C">#REF!</definedName>
    <definedName name="SAC05.2_C" localSheetId="2">#REF!</definedName>
    <definedName name="SAC05.2_C">#REF!</definedName>
    <definedName name="SAC05.3_C" localSheetId="2">#REF!</definedName>
    <definedName name="SAC05.3_C">#REF!</definedName>
    <definedName name="SAC05_" localSheetId="2">#REF!</definedName>
    <definedName name="SAC05_">#REF!</definedName>
    <definedName name="sac05__" localSheetId="2">#REF!</definedName>
    <definedName name="sac05__">#REF!</definedName>
    <definedName name="SAC06.1_C" localSheetId="2">#REF!</definedName>
    <definedName name="SAC06.1_C">#REF!</definedName>
    <definedName name="SAC06.2_C" localSheetId="2">#REF!</definedName>
    <definedName name="SAC06.2_C">#REF!</definedName>
    <definedName name="SAC06_" localSheetId="2">#REF!</definedName>
    <definedName name="SAC06_">#REF!</definedName>
    <definedName name="sac06__" localSheetId="2">#REF!</definedName>
    <definedName name="sac06__">#REF!</definedName>
    <definedName name="SAC07.1_C" localSheetId="2">#REF!</definedName>
    <definedName name="SAC07.1_C">#REF!</definedName>
    <definedName name="SAC07.2_C" localSheetId="2">#REF!</definedName>
    <definedName name="SAC07.2_C">#REF!</definedName>
    <definedName name="SAC07_" localSheetId="2">#REF!</definedName>
    <definedName name="SAC07_">#REF!</definedName>
    <definedName name="SAC07_08" localSheetId="2">#REF!</definedName>
    <definedName name="SAC07_08">#REF!</definedName>
    <definedName name="SAC08.1_C" localSheetId="2">#REF!</definedName>
    <definedName name="SAC08.1_C">#REF!</definedName>
    <definedName name="SAC08.2_C" localSheetId="2">#REF!</definedName>
    <definedName name="SAC08.2_C">#REF!</definedName>
    <definedName name="SAC08.3_C" localSheetId="2">#REF!</definedName>
    <definedName name="SAC08.3_C">#REF!</definedName>
    <definedName name="SAC08.4_C" localSheetId="2">#REF!</definedName>
    <definedName name="SAC08.4_C">#REF!</definedName>
    <definedName name="SAC09.1_C" localSheetId="2">#REF!</definedName>
    <definedName name="SAC09.1_C">#REF!</definedName>
    <definedName name="SAC09.2_C" localSheetId="2">#REF!</definedName>
    <definedName name="SAC09.2_C">#REF!</definedName>
    <definedName name="SAC09_" localSheetId="2">#REF!</definedName>
    <definedName name="SAC09_">#REF!</definedName>
    <definedName name="SAC10_" localSheetId="2">#REF!</definedName>
    <definedName name="SAC10_">#REF!</definedName>
    <definedName name="SAC11_" localSheetId="2">#REF!</definedName>
    <definedName name="SAC11_">#REF!</definedName>
    <definedName name="SAC12.6_C" localSheetId="2">#REF!</definedName>
    <definedName name="SAC12.6_C">#REF!</definedName>
    <definedName name="SAC12.6_COMP" localSheetId="2">#REF!</definedName>
    <definedName name="SAC12.6_COMP">#REF!</definedName>
    <definedName name="SAC12_" localSheetId="2">#REF!</definedName>
    <definedName name="SAC12_">#REF!</definedName>
    <definedName name="SAC13_" localSheetId="2">#REF!</definedName>
    <definedName name="SAC13_">#REF!</definedName>
    <definedName name="SAC14_" localSheetId="2">#REF!</definedName>
    <definedName name="SAC14_">#REF!</definedName>
    <definedName name="sac15_" localSheetId="2">#REF!</definedName>
    <definedName name="sac15_">#REF!</definedName>
    <definedName name="SE01_" localSheetId="2">#REF!</definedName>
    <definedName name="SE01_">#REF!</definedName>
    <definedName name="SE01_C" localSheetId="2">#REF!</definedName>
    <definedName name="SE01_C">#REF!</definedName>
    <definedName name="SE02_" localSheetId="2">#REF!</definedName>
    <definedName name="SE02_">#REF!</definedName>
    <definedName name="SE02_C" localSheetId="2">#REF!</definedName>
    <definedName name="SE02_C">#REF!</definedName>
    <definedName name="SE03_" localSheetId="2">#REF!</definedName>
    <definedName name="SE03_">#REF!</definedName>
    <definedName name="SE03_C" localSheetId="2">#REF!</definedName>
    <definedName name="SE03_C">#REF!</definedName>
    <definedName name="SE04_" localSheetId="2">#REF!</definedName>
    <definedName name="SE04_">#REF!</definedName>
    <definedName name="SE04_C" localSheetId="2">#REF!</definedName>
    <definedName name="SE04_C">#REF!</definedName>
    <definedName name="SE04_COMP" localSheetId="2">#REF!</definedName>
    <definedName name="SE04_COMP">#REF!</definedName>
    <definedName name="SE05_" localSheetId="2">#REF!</definedName>
    <definedName name="SE05_">#REF!</definedName>
    <definedName name="SE05_C" localSheetId="2">#REF!</definedName>
    <definedName name="SE05_C">#REF!</definedName>
    <definedName name="SE06_" localSheetId="2">#REF!</definedName>
    <definedName name="SE06_">#REF!</definedName>
    <definedName name="SE06_C" localSheetId="2">#REF!</definedName>
    <definedName name="SE06_C">#REF!</definedName>
    <definedName name="SE06_COMP" localSheetId="2">#REF!</definedName>
    <definedName name="SE06_COMP">#REF!</definedName>
    <definedName name="SE07_" localSheetId="2">#REF!</definedName>
    <definedName name="SE07_">#REF!</definedName>
    <definedName name="SE07_C" localSheetId="2">#REF!</definedName>
    <definedName name="SE07_C">#REF!</definedName>
    <definedName name="SE08_" localSheetId="2">#REF!</definedName>
    <definedName name="SE08_">#REF!</definedName>
    <definedName name="SE09_" localSheetId="2">#REF!</definedName>
    <definedName name="SE09_">#REF!</definedName>
    <definedName name="SE09_C" localSheetId="2">#REF!</definedName>
    <definedName name="SE09_C">#REF!</definedName>
    <definedName name="SE10_" localSheetId="2">#REF!</definedName>
    <definedName name="SE10_">#REF!</definedName>
    <definedName name="SE10_C" localSheetId="2">#REF!</definedName>
    <definedName name="SE10_C">#REF!</definedName>
    <definedName name="SE10_COMP" localSheetId="2">#REF!</definedName>
    <definedName name="SE10_COMP">#REF!</definedName>
    <definedName name="SE11_" localSheetId="2">#REF!</definedName>
    <definedName name="SE11_">#REF!</definedName>
    <definedName name="SE11_C" localSheetId="2">#REF!</definedName>
    <definedName name="SE11_C">#REF!</definedName>
    <definedName name="SE12_" localSheetId="2">#REF!</definedName>
    <definedName name="SE12_">#REF!</definedName>
    <definedName name="SE12__" localSheetId="2">#REF!</definedName>
    <definedName name="SE12__">#REF!</definedName>
    <definedName name="SE12_C" localSheetId="2">#REF!</definedName>
    <definedName name="SE12_C">#REF!</definedName>
    <definedName name="SE12_COMP" localSheetId="2">#REF!</definedName>
    <definedName name="SE12_COMP">#REF!</definedName>
    <definedName name="SE13_" localSheetId="2">#REF!</definedName>
    <definedName name="SE13_">#REF!</definedName>
    <definedName name="se13__" localSheetId="2">#REF!</definedName>
    <definedName name="se13__">#REF!</definedName>
    <definedName name="SE13_C" localSheetId="2">#REF!</definedName>
    <definedName name="SE13_C">#REF!</definedName>
    <definedName name="SE13_COMP" localSheetId="2">#REF!</definedName>
    <definedName name="SE13_COMP">#REF!</definedName>
    <definedName name="SE14_" localSheetId="2">#REF!</definedName>
    <definedName name="SE14_">#REF!</definedName>
    <definedName name="SE14_C" localSheetId="2">#REF!</definedName>
    <definedName name="SE14_C">#REF!</definedName>
    <definedName name="SE15_" localSheetId="2">#REF!</definedName>
    <definedName name="SE15_">#REF!</definedName>
    <definedName name="SE15_C" localSheetId="2">#REF!</definedName>
    <definedName name="SE15_C">#REF!</definedName>
    <definedName name="SE15_COMP" localSheetId="2">#REF!</definedName>
    <definedName name="SE15_COMP">#REF!</definedName>
    <definedName name="SE16_" localSheetId="2">#REF!</definedName>
    <definedName name="SE16_">#REF!</definedName>
    <definedName name="SE16_C" localSheetId="2">#REF!</definedName>
    <definedName name="SE16_C">#REF!</definedName>
    <definedName name="SE17_" localSheetId="2">#REF!</definedName>
    <definedName name="SE17_">#REF!</definedName>
    <definedName name="SE17__" localSheetId="2">#REF!</definedName>
    <definedName name="SE17__">#REF!</definedName>
    <definedName name="SE17_C" localSheetId="2">#REF!</definedName>
    <definedName name="SE17_C">#REF!</definedName>
    <definedName name="SE18_" localSheetId="2">#REF!</definedName>
    <definedName name="SE18_">#REF!</definedName>
    <definedName name="SE18__" localSheetId="2">#REF!</definedName>
    <definedName name="SE18__">#REF!</definedName>
    <definedName name="SE18_C" localSheetId="2">#REF!</definedName>
    <definedName name="SE18_C">#REF!</definedName>
    <definedName name="SE19_" localSheetId="2">#REF!</definedName>
    <definedName name="SE19_">#REF!</definedName>
    <definedName name="SE19__" localSheetId="2">#REF!</definedName>
    <definedName name="SE19__">#REF!</definedName>
    <definedName name="SE19_C" localSheetId="2">#REF!</definedName>
    <definedName name="SE19_C">#REF!</definedName>
    <definedName name="SE20_" localSheetId="2">#REF!</definedName>
    <definedName name="SE20_">#REF!</definedName>
    <definedName name="SE20__" localSheetId="2">#REF!</definedName>
    <definedName name="SE20__">#REF!</definedName>
    <definedName name="SE20_C" localSheetId="2">#REF!</definedName>
    <definedName name="SE20_C">#REF!</definedName>
    <definedName name="SE20_COMP" localSheetId="2">#REF!</definedName>
    <definedName name="SE20_COMP">#REF!</definedName>
    <definedName name="SE21_" localSheetId="2">#REF!</definedName>
    <definedName name="SE21_">#REF!</definedName>
    <definedName name="SE21__" localSheetId="2">#REF!</definedName>
    <definedName name="SE21__">#REF!</definedName>
    <definedName name="SE21_C" localSheetId="2">#REF!</definedName>
    <definedName name="SE21_C">#REF!</definedName>
    <definedName name="SE22_" localSheetId="2">#REF!</definedName>
    <definedName name="SE22_">#REF!</definedName>
    <definedName name="SE22__" localSheetId="2">#REF!</definedName>
    <definedName name="SE22__">#REF!</definedName>
    <definedName name="SE22_COMP" localSheetId="2">#REF!</definedName>
    <definedName name="SE22_COMP">#REF!</definedName>
    <definedName name="SE23_" localSheetId="2">#REF!</definedName>
    <definedName name="SE23_">#REF!</definedName>
    <definedName name="SE23__" localSheetId="2">#REF!</definedName>
    <definedName name="SE23__">#REF!</definedName>
    <definedName name="SE23_C" localSheetId="2">#REF!</definedName>
    <definedName name="SE23_C">#REF!</definedName>
    <definedName name="SE24_" localSheetId="2">#REF!</definedName>
    <definedName name="SE24_">#REF!</definedName>
    <definedName name="SE24_C" localSheetId="2">#REF!</definedName>
    <definedName name="SE24_C">#REF!</definedName>
    <definedName name="SE25_" localSheetId="2">#REF!</definedName>
    <definedName name="SE25_">#REF!</definedName>
    <definedName name="SE25_C" localSheetId="2">#REF!</definedName>
    <definedName name="SE25_C">#REF!</definedName>
    <definedName name="SE26_" localSheetId="2">#REF!</definedName>
    <definedName name="SE26_">#REF!</definedName>
    <definedName name="SE26_C" localSheetId="2">#REF!</definedName>
    <definedName name="SE26_C">#REF!</definedName>
    <definedName name="SE26_COMP" localSheetId="2">#REF!</definedName>
    <definedName name="SE26_COMP">#REF!</definedName>
    <definedName name="SE27_" localSheetId="2">#REF!</definedName>
    <definedName name="SE27_">#REF!</definedName>
    <definedName name="SE27_C" localSheetId="2">#REF!</definedName>
    <definedName name="SE27_C">#REF!</definedName>
    <definedName name="SE28_" localSheetId="2">#REF!</definedName>
    <definedName name="SE28_">#REF!</definedName>
    <definedName name="SE28_C" localSheetId="2">#REF!</definedName>
    <definedName name="SE28_C">#REF!</definedName>
    <definedName name="SE28_COMP" localSheetId="2">#REF!</definedName>
    <definedName name="SE28_COMP">#REF!</definedName>
    <definedName name="SE29_" localSheetId="2">#REF!</definedName>
    <definedName name="SE29_">#REF!</definedName>
    <definedName name="SE29_C" localSheetId="2">#REF!</definedName>
    <definedName name="SE29_C">#REF!</definedName>
    <definedName name="SE29_COMP" localSheetId="2">#REF!</definedName>
    <definedName name="SE29_COMP">#REF!</definedName>
    <definedName name="SE30_" localSheetId="2">#REF!</definedName>
    <definedName name="SE30_">#REF!</definedName>
    <definedName name="SE30_C" localSheetId="2">#REF!</definedName>
    <definedName name="SE30_C">#REF!</definedName>
    <definedName name="SE30_COMP" localSheetId="2">#REF!</definedName>
    <definedName name="SE30_COMP">#REF!</definedName>
    <definedName name="SE31_" localSheetId="2">#REF!</definedName>
    <definedName name="SE31_">#REF!</definedName>
    <definedName name="SE31_C" localSheetId="2">#REF!</definedName>
    <definedName name="SE31_C">#REF!</definedName>
    <definedName name="SE31_COMP" localSheetId="2">#REF!</definedName>
    <definedName name="SE31_COMP">#REF!</definedName>
    <definedName name="SE32_" localSheetId="2">#REF!</definedName>
    <definedName name="SE32_">#REF!</definedName>
    <definedName name="SE32_C" localSheetId="2">#REF!</definedName>
    <definedName name="SE32_C">#REF!</definedName>
    <definedName name="SE32_COMP" localSheetId="2">#REF!</definedName>
    <definedName name="SE32_COMP">#REF!</definedName>
    <definedName name="SE33_" localSheetId="2">#REF!</definedName>
    <definedName name="SE33_">#REF!</definedName>
    <definedName name="SE33_C" localSheetId="2">#REF!</definedName>
    <definedName name="SE33_C">#REF!</definedName>
    <definedName name="SE33_COMP" localSheetId="2">#REF!</definedName>
    <definedName name="SE33_COMP">#REF!</definedName>
    <definedName name="SE34_" localSheetId="2">#REF!</definedName>
    <definedName name="SE34_">#REF!</definedName>
    <definedName name="SE34__" localSheetId="2">#REF!</definedName>
    <definedName name="SE34__">#REF!</definedName>
    <definedName name="SE34_COMP" localSheetId="2">#REF!</definedName>
    <definedName name="SE34_COMP">#REF!</definedName>
    <definedName name="SE35_" localSheetId="2">#REF!</definedName>
    <definedName name="SE35_">#REF!</definedName>
    <definedName name="SE35__" localSheetId="2">#REF!</definedName>
    <definedName name="SE35__">#REF!</definedName>
    <definedName name="SE35_C" localSheetId="2">#REF!</definedName>
    <definedName name="SE35_C">#REF!</definedName>
    <definedName name="SE35_COMP" localSheetId="2">#REF!</definedName>
    <definedName name="SE35_COMP">#REF!</definedName>
    <definedName name="SE36_" localSheetId="2">#REF!</definedName>
    <definedName name="SE36_">#REF!</definedName>
    <definedName name="SE36__" localSheetId="2">#REF!</definedName>
    <definedName name="SE36__">#REF!</definedName>
    <definedName name="SE36_C" localSheetId="2">#REF!</definedName>
    <definedName name="SE36_C">#REF!</definedName>
    <definedName name="SE36_COMP" localSheetId="2">#REF!</definedName>
    <definedName name="SE36_COMP">#REF!</definedName>
    <definedName name="SE37_" localSheetId="2">#REF!</definedName>
    <definedName name="SE37_">#REF!</definedName>
    <definedName name="SE37__" localSheetId="2">#REF!</definedName>
    <definedName name="SE37__">#REF!</definedName>
    <definedName name="SE37_C" localSheetId="2">#REF!</definedName>
    <definedName name="SE37_C">#REF!</definedName>
    <definedName name="SE37_COMP" localSheetId="2">#REF!</definedName>
    <definedName name="SE37_COMP">#REF!</definedName>
    <definedName name="SE38_" localSheetId="2">#REF!</definedName>
    <definedName name="SE38_">#REF!</definedName>
    <definedName name="SE38__" localSheetId="2">#REF!</definedName>
    <definedName name="SE38__">#REF!</definedName>
    <definedName name="SE38_C" localSheetId="2">#REF!</definedName>
    <definedName name="SE38_C">#REF!</definedName>
    <definedName name="SE38_COMP" localSheetId="2">#REF!</definedName>
    <definedName name="SE38_COMP">#REF!</definedName>
    <definedName name="SE39_" localSheetId="2">#REF!</definedName>
    <definedName name="SE39_">#REF!</definedName>
    <definedName name="SE39_C" localSheetId="2">#REF!</definedName>
    <definedName name="SE39_C">#REF!</definedName>
    <definedName name="SE39_COMP" localSheetId="2">#REF!</definedName>
    <definedName name="SE39_COMP">#REF!</definedName>
    <definedName name="SE40_" localSheetId="2">#REF!</definedName>
    <definedName name="SE40_">#REF!</definedName>
    <definedName name="SE40_C" localSheetId="2">#REF!</definedName>
    <definedName name="SE40_C">#REF!</definedName>
    <definedName name="SE40_COMP" localSheetId="2">#REF!</definedName>
    <definedName name="SE40_COMP">#REF!</definedName>
    <definedName name="SE41_" localSheetId="2">#REF!</definedName>
    <definedName name="SE41_">#REF!</definedName>
    <definedName name="SE41_C" localSheetId="2">#REF!</definedName>
    <definedName name="SE41_C">#REF!</definedName>
    <definedName name="SE41_COMP" localSheetId="2">#REF!</definedName>
    <definedName name="SE41_COMP">#REF!</definedName>
    <definedName name="SE42_" localSheetId="2">#REF!</definedName>
    <definedName name="SE42_">#REF!</definedName>
    <definedName name="SE42_C" localSheetId="2">#REF!</definedName>
    <definedName name="SE42_C">#REF!</definedName>
    <definedName name="SE42_COMP" localSheetId="2">#REF!</definedName>
    <definedName name="SE42_COMP">#REF!</definedName>
    <definedName name="SE43_" localSheetId="2">#REF!</definedName>
    <definedName name="SE43_">#REF!</definedName>
    <definedName name="SE43_C" localSheetId="2">#REF!</definedName>
    <definedName name="SE43_C">#REF!</definedName>
    <definedName name="SE43_COMP" localSheetId="2">#REF!</definedName>
    <definedName name="SE43_COMP">#REF!</definedName>
    <definedName name="SE44_" localSheetId="2">#REF!</definedName>
    <definedName name="SE44_">#REF!</definedName>
    <definedName name="SE44_C" localSheetId="2">#REF!</definedName>
    <definedName name="SE44_C">#REF!</definedName>
    <definedName name="SE44_COMP" localSheetId="2">#REF!</definedName>
    <definedName name="SE44_COMP">#REF!</definedName>
    <definedName name="SE45_" localSheetId="2">#REF!</definedName>
    <definedName name="SE45_">#REF!</definedName>
    <definedName name="SE45_C" localSheetId="2">#REF!</definedName>
    <definedName name="SE45_C">#REF!</definedName>
    <definedName name="SE45_COMP" localSheetId="2">#REF!</definedName>
    <definedName name="SE45_COMP">#REF!</definedName>
    <definedName name="SE46_" localSheetId="2">#REF!</definedName>
    <definedName name="SE46_">#REF!</definedName>
    <definedName name="SE46_C" localSheetId="2">#REF!</definedName>
    <definedName name="SE46_C">#REF!</definedName>
    <definedName name="SE46_COMP" localSheetId="2">#REF!</definedName>
    <definedName name="SE46_COMP">#REF!</definedName>
    <definedName name="SE47_" localSheetId="2">#REF!</definedName>
    <definedName name="SE47_">#REF!</definedName>
    <definedName name="SE47_C" localSheetId="2">#REF!</definedName>
    <definedName name="SE47_C">#REF!</definedName>
    <definedName name="SE47_COMP" localSheetId="2">#REF!</definedName>
    <definedName name="SE47_COMP">#REF!</definedName>
    <definedName name="SE48_" localSheetId="2">#REF!</definedName>
    <definedName name="SE48_">#REF!</definedName>
    <definedName name="SE48_C" localSheetId="2">#REF!</definedName>
    <definedName name="SE48_C">#REF!</definedName>
    <definedName name="SE48_COMP" localSheetId="2">#REF!</definedName>
    <definedName name="SE48_COMP">#REF!</definedName>
    <definedName name="SE49_" localSheetId="2">#REF!</definedName>
    <definedName name="SE49_">#REF!</definedName>
    <definedName name="SE49_C" localSheetId="2">#REF!</definedName>
    <definedName name="SE49_C">#REF!</definedName>
    <definedName name="SE49_COMP" localSheetId="2">#REF!</definedName>
    <definedName name="SE49_COMP">#REF!</definedName>
    <definedName name="SE50_" localSheetId="2">#REF!</definedName>
    <definedName name="SE50_">#REF!</definedName>
    <definedName name="SE50_C" localSheetId="2">#REF!</definedName>
    <definedName name="SE50_C">#REF!</definedName>
    <definedName name="SE50_COMP" localSheetId="2">#REF!</definedName>
    <definedName name="SE50_COMP">#REF!</definedName>
    <definedName name="SE51_" localSheetId="2">#REF!</definedName>
    <definedName name="SE51_">#REF!</definedName>
    <definedName name="SE51_C" localSheetId="2">#REF!</definedName>
    <definedName name="SE51_C">#REF!</definedName>
    <definedName name="SE52_" localSheetId="2">#REF!</definedName>
    <definedName name="SE52_">#REF!</definedName>
    <definedName name="SE52_C" localSheetId="2">#REF!</definedName>
    <definedName name="SE52_C">#REF!</definedName>
    <definedName name="SE53_" localSheetId="2">#REF!</definedName>
    <definedName name="SE53_">#REF!</definedName>
    <definedName name="SE53_C" localSheetId="2">#REF!</definedName>
    <definedName name="SE53_C">#REF!</definedName>
    <definedName name="SE54_" localSheetId="2">#REF!</definedName>
    <definedName name="SE54_">#REF!</definedName>
    <definedName name="SE54_C" localSheetId="2">#REF!</definedName>
    <definedName name="SE54_C">#REF!</definedName>
    <definedName name="SE55_" localSheetId="2">#REF!</definedName>
    <definedName name="SE55_">#REF!</definedName>
    <definedName name="SE55_C" localSheetId="2">#REF!</definedName>
    <definedName name="SE55_C">#REF!</definedName>
    <definedName name="SE56_" localSheetId="2">#REF!</definedName>
    <definedName name="SE56_">#REF!</definedName>
    <definedName name="SE56__" localSheetId="2">#REF!</definedName>
    <definedName name="SE56__">#REF!</definedName>
    <definedName name="SE56_C" localSheetId="2">#REF!</definedName>
    <definedName name="SE56_C">#REF!</definedName>
    <definedName name="SE57_" localSheetId="2">#REF!</definedName>
    <definedName name="SE57_">#REF!</definedName>
    <definedName name="SE57_C" localSheetId="2">#REF!</definedName>
    <definedName name="SE57_C">#REF!</definedName>
    <definedName name="SE58_" localSheetId="2">#REF!</definedName>
    <definedName name="SE58_">#REF!</definedName>
    <definedName name="SE58__" localSheetId="2">#REF!</definedName>
    <definedName name="SE58__">#REF!</definedName>
    <definedName name="SE58_C" localSheetId="2">#REF!</definedName>
    <definedName name="SE58_C">#REF!</definedName>
    <definedName name="SE58_comp" localSheetId="2">#REF!</definedName>
    <definedName name="SE58_comp">#REF!</definedName>
    <definedName name="SE59_" localSheetId="2">#REF!</definedName>
    <definedName name="SE59_">#REF!</definedName>
    <definedName name="SE59_C" localSheetId="2">#REF!</definedName>
    <definedName name="SE59_C">#REF!</definedName>
    <definedName name="SE59_COMP" localSheetId="2">#REF!</definedName>
    <definedName name="SE59_COMP">#REF!</definedName>
    <definedName name="SE60_" localSheetId="2">#REF!</definedName>
    <definedName name="SE60_">#REF!</definedName>
    <definedName name="SE60__" localSheetId="2">#REF!</definedName>
    <definedName name="SE60__">#REF!</definedName>
    <definedName name="SE61_" localSheetId="2">#REF!</definedName>
    <definedName name="SE61_">#REF!</definedName>
    <definedName name="SE62_" localSheetId="2">#REF!</definedName>
    <definedName name="SE62_">#REF!</definedName>
    <definedName name="SE62_C" localSheetId="2">#REF!</definedName>
    <definedName name="SE62_C">#REF!</definedName>
    <definedName name="SE63_" localSheetId="2">#REF!</definedName>
    <definedName name="SE63_">#REF!</definedName>
    <definedName name="se65__" localSheetId="2">#REF!</definedName>
    <definedName name="se65__">#REF!</definedName>
    <definedName name="SE67_" localSheetId="2">#REF!</definedName>
    <definedName name="SE67_">#REF!</definedName>
    <definedName name="SE68_" localSheetId="2">#REF!</definedName>
    <definedName name="SE68_">#REF!</definedName>
    <definedName name="SE692_" localSheetId="2">#REF!</definedName>
    <definedName name="SE692_">#REF!</definedName>
    <definedName name="SE72_C" localSheetId="2">#REF!</definedName>
    <definedName name="SE72_C">#REF!</definedName>
    <definedName name="SE74_" localSheetId="2">#REF!</definedName>
    <definedName name="SE74_">#REF!</definedName>
    <definedName name="SE75_" localSheetId="2">#REF!</definedName>
    <definedName name="SE75_">#REF!</definedName>
    <definedName name="SE76_" localSheetId="2">#REF!</definedName>
    <definedName name="SE76_">#REF!</definedName>
    <definedName name="SE77_C" localSheetId="2">#REF!</definedName>
    <definedName name="SE77_C">#REF!</definedName>
    <definedName name="SE78_" localSheetId="2">#REF!</definedName>
    <definedName name="SE78_">#REF!</definedName>
    <definedName name="SE79_" localSheetId="2">#REF!</definedName>
    <definedName name="SE79_">#REF!</definedName>
    <definedName name="SE80_" localSheetId="2">#REF!</definedName>
    <definedName name="SE80_">#REF!</definedName>
    <definedName name="SE81_" localSheetId="2">#REF!</definedName>
    <definedName name="SE81_">#REF!</definedName>
    <definedName name="SE82_" localSheetId="2">#REF!</definedName>
    <definedName name="SE82_">#REF!</definedName>
    <definedName name="SE83_" localSheetId="2">#REF!</definedName>
    <definedName name="SE83_">#REF!</definedName>
    <definedName name="SE84_" localSheetId="2">#REF!</definedName>
    <definedName name="SE84_">#REF!</definedName>
    <definedName name="SE85_" localSheetId="2">#REF!</definedName>
    <definedName name="SE85_">#REF!</definedName>
    <definedName name="SE86_" localSheetId="2">#REF!</definedName>
    <definedName name="SE86_">#REF!</definedName>
    <definedName name="SE87_" localSheetId="2">#REF!</definedName>
    <definedName name="SE87_">#REF!</definedName>
    <definedName name="SE88_" localSheetId="2">#REF!</definedName>
    <definedName name="SE88_">#REF!</definedName>
    <definedName name="SE89_" localSheetId="2">#REF!</definedName>
    <definedName name="SE89_">#REF!</definedName>
    <definedName name="SE90_" localSheetId="2">#REF!</definedName>
    <definedName name="SE90_">#REF!</definedName>
    <definedName name="SH01_04" localSheetId="2">#REF!</definedName>
    <definedName name="SH01_04">#REF!</definedName>
    <definedName name="SH01_C" localSheetId="2">#REF!</definedName>
    <definedName name="SH01_C">#REF!</definedName>
    <definedName name="SH01_COMP" localSheetId="2">#REF!</definedName>
    <definedName name="SH01_COMP">#REF!</definedName>
    <definedName name="SH02_C" localSheetId="2">#REF!</definedName>
    <definedName name="SH02_C">#REF!</definedName>
    <definedName name="SH02_COMP" localSheetId="2">#REF!</definedName>
    <definedName name="SH02_COMP">#REF!</definedName>
    <definedName name="SH03_C" localSheetId="2">#REF!</definedName>
    <definedName name="SH03_C">#REF!</definedName>
    <definedName name="SH03_COMP" localSheetId="2">#REF!</definedName>
    <definedName name="SH03_COMP">#REF!</definedName>
    <definedName name="SH04_C" localSheetId="2">#REF!</definedName>
    <definedName name="SH04_C">#REF!</definedName>
    <definedName name="SH04_COMP" localSheetId="2">#REF!</definedName>
    <definedName name="SH04_COMP">#REF!</definedName>
    <definedName name="SH05_" localSheetId="2">#REF!</definedName>
    <definedName name="SH05_">#REF!</definedName>
    <definedName name="SH05_06" localSheetId="2">#REF!</definedName>
    <definedName name="SH05_06">#REF!</definedName>
    <definedName name="SH05_C" localSheetId="2">#REF!</definedName>
    <definedName name="SH05_C">#REF!</definedName>
    <definedName name="SH05_COMP" localSheetId="2">#REF!</definedName>
    <definedName name="SH05_COMP">#REF!</definedName>
    <definedName name="SH06_C" localSheetId="2">#REF!</definedName>
    <definedName name="SH06_C">#REF!</definedName>
    <definedName name="SH06_COMP" localSheetId="2">#REF!</definedName>
    <definedName name="SH06_COMP">#REF!</definedName>
    <definedName name="SH07_" localSheetId="2">#REF!</definedName>
    <definedName name="SH07_">#REF!</definedName>
    <definedName name="SH07_08" localSheetId="2">#REF!</definedName>
    <definedName name="SH07_08">#REF!</definedName>
    <definedName name="SH07_COMP" localSheetId="2">#REF!</definedName>
    <definedName name="SH07_COMP">#REF!</definedName>
    <definedName name="SH08_COMP" localSheetId="2">#REF!</definedName>
    <definedName name="SH08_COMP">#REF!</definedName>
    <definedName name="SH09_" localSheetId="2">#REF!</definedName>
    <definedName name="SH09_">#REF!</definedName>
    <definedName name="SH09_10" localSheetId="2">#REF!</definedName>
    <definedName name="SH09_10">#REF!</definedName>
    <definedName name="SH09_C" localSheetId="2">#REF!</definedName>
    <definedName name="SH09_C">#REF!</definedName>
    <definedName name="SH09_COMP" localSheetId="2">#REF!</definedName>
    <definedName name="SH09_COMP">#REF!</definedName>
    <definedName name="SH10_C" localSheetId="2">#REF!</definedName>
    <definedName name="SH10_C">#REF!</definedName>
    <definedName name="SH10_COMP" localSheetId="2">#REF!</definedName>
    <definedName name="SH10_COMP">#REF!</definedName>
    <definedName name="SH11_" localSheetId="2">#REF!</definedName>
    <definedName name="SH11_">#REF!</definedName>
    <definedName name="sh11__" localSheetId="2">#REF!</definedName>
    <definedName name="sh11__">#REF!</definedName>
    <definedName name="SH12_" localSheetId="2">#REF!</definedName>
    <definedName name="SH12_">#REF!</definedName>
    <definedName name="sh12__" localSheetId="2">#REF!</definedName>
    <definedName name="sh12__">#REF!</definedName>
    <definedName name="SH13_" localSheetId="2">#REF!</definedName>
    <definedName name="SH13_">#REF!</definedName>
    <definedName name="sh13__" localSheetId="2">#REF!</definedName>
    <definedName name="sh13__">#REF!</definedName>
    <definedName name="SH13_C" localSheetId="2">#REF!</definedName>
    <definedName name="SH13_C">#REF!</definedName>
    <definedName name="SH13_COMP" localSheetId="2">#REF!</definedName>
    <definedName name="SH13_COMP">#REF!</definedName>
    <definedName name="SH14_" localSheetId="2">#REF!</definedName>
    <definedName name="SH14_">#REF!</definedName>
    <definedName name="sh14__" localSheetId="2">#REF!</definedName>
    <definedName name="sh14__">#REF!</definedName>
    <definedName name="SH14_C" localSheetId="2">#REF!</definedName>
    <definedName name="SH14_C">#REF!</definedName>
    <definedName name="SH14_COMP" localSheetId="2">#REF!</definedName>
    <definedName name="SH14_COMP">#REF!</definedName>
    <definedName name="SH15_" localSheetId="2">#REF!</definedName>
    <definedName name="SH15_">#REF!</definedName>
    <definedName name="sh15__" localSheetId="2">#REF!</definedName>
    <definedName name="sh15__">#REF!</definedName>
    <definedName name="SH15_C" localSheetId="2">#REF!</definedName>
    <definedName name="SH15_C">#REF!</definedName>
    <definedName name="SH15_COMP" localSheetId="2">#REF!</definedName>
    <definedName name="SH15_COMP">#REF!</definedName>
    <definedName name="SH16_" localSheetId="2">#REF!</definedName>
    <definedName name="SH16_">#REF!</definedName>
    <definedName name="sh16__" localSheetId="2">#REF!</definedName>
    <definedName name="sh16__">#REF!</definedName>
    <definedName name="SH16_C" localSheetId="2">#REF!</definedName>
    <definedName name="SH16_C">#REF!</definedName>
    <definedName name="SH16_COMP" localSheetId="2">#REF!</definedName>
    <definedName name="SH16_COMP">#REF!</definedName>
    <definedName name="SH17_" localSheetId="2">#REF!</definedName>
    <definedName name="SH17_">#REF!</definedName>
    <definedName name="sh17__" localSheetId="2">#REF!</definedName>
    <definedName name="sh17__">#REF!</definedName>
    <definedName name="SH17_C" localSheetId="2">#REF!</definedName>
    <definedName name="SH17_C">#REF!</definedName>
    <definedName name="SH17_COMP" localSheetId="2">#REF!</definedName>
    <definedName name="SH17_COMP">#REF!</definedName>
    <definedName name="SH18_" localSheetId="2">#REF!</definedName>
    <definedName name="SH18_">#REF!</definedName>
    <definedName name="sh18__" localSheetId="2">#REF!</definedName>
    <definedName name="sh18__">#REF!</definedName>
    <definedName name="SH18_C" localSheetId="2">#REF!</definedName>
    <definedName name="SH18_C">#REF!</definedName>
    <definedName name="SH18_COMP" localSheetId="2">#REF!</definedName>
    <definedName name="SH18_COMP">#REF!</definedName>
    <definedName name="SH19_" localSheetId="2">#REF!</definedName>
    <definedName name="SH19_">#REF!</definedName>
    <definedName name="sh19__" localSheetId="2">#REF!</definedName>
    <definedName name="sh19__">#REF!</definedName>
    <definedName name="SH19_C" localSheetId="2">#REF!</definedName>
    <definedName name="SH19_C">#REF!</definedName>
    <definedName name="SH19_COMP" localSheetId="2">#REF!</definedName>
    <definedName name="SH19_COMP">#REF!</definedName>
    <definedName name="SH20_" localSheetId="2">#REF!</definedName>
    <definedName name="SH20_">#REF!</definedName>
    <definedName name="sh20__" localSheetId="2">#REF!</definedName>
    <definedName name="sh20__">#REF!</definedName>
    <definedName name="SH20_C" localSheetId="2">#REF!</definedName>
    <definedName name="SH20_C">#REF!</definedName>
    <definedName name="SH20_COMP" localSheetId="2">#REF!</definedName>
    <definedName name="SH20_COMP">#REF!</definedName>
    <definedName name="SH21_" localSheetId="2">#REF!</definedName>
    <definedName name="SH21_">#REF!</definedName>
    <definedName name="sh21__" localSheetId="2">#REF!</definedName>
    <definedName name="sh21__">#REF!</definedName>
    <definedName name="SH21_C" localSheetId="2">#REF!</definedName>
    <definedName name="SH21_C">#REF!</definedName>
    <definedName name="SH21_COMP" localSheetId="2">#REF!</definedName>
    <definedName name="SH21_COMP">#REF!</definedName>
    <definedName name="SH22_" localSheetId="2">#REF!</definedName>
    <definedName name="SH22_">#REF!</definedName>
    <definedName name="sh22__" localSheetId="2">#REF!</definedName>
    <definedName name="sh22__">#REF!</definedName>
    <definedName name="SH22_C" localSheetId="2">#REF!</definedName>
    <definedName name="SH22_C">#REF!</definedName>
    <definedName name="SH22_COMP" localSheetId="2">#REF!</definedName>
    <definedName name="SH22_COMP">#REF!</definedName>
    <definedName name="SH23_" localSheetId="2">#REF!</definedName>
    <definedName name="SH23_">#REF!</definedName>
    <definedName name="sh23__" localSheetId="2">#REF!</definedName>
    <definedName name="sh23__">#REF!</definedName>
    <definedName name="SH23_C" localSheetId="2">#REF!</definedName>
    <definedName name="SH23_C">#REF!</definedName>
    <definedName name="SH23_COMP" localSheetId="2">#REF!</definedName>
    <definedName name="SH23_COMP">#REF!</definedName>
    <definedName name="SH24_" localSheetId="2">#REF!</definedName>
    <definedName name="SH24_">#REF!</definedName>
    <definedName name="sh24__" localSheetId="2">#REF!</definedName>
    <definedName name="sh24__">#REF!</definedName>
    <definedName name="SH24_C" localSheetId="2">#REF!</definedName>
    <definedName name="SH24_C">#REF!</definedName>
    <definedName name="SH24_COMP" localSheetId="2">#REF!</definedName>
    <definedName name="SH24_COMP">#REF!</definedName>
    <definedName name="SH25_" localSheetId="2">#REF!</definedName>
    <definedName name="SH25_">#REF!</definedName>
    <definedName name="sh25__" localSheetId="2">#REF!</definedName>
    <definedName name="sh25__">#REF!</definedName>
    <definedName name="SH25_C" localSheetId="2">#REF!</definedName>
    <definedName name="SH25_C">#REF!</definedName>
    <definedName name="SH25_COMP" localSheetId="2">#REF!</definedName>
    <definedName name="SH25_COMP">#REF!</definedName>
    <definedName name="SH26_" localSheetId="2">#REF!</definedName>
    <definedName name="SH26_">#REF!</definedName>
    <definedName name="sh26__" localSheetId="2">#REF!</definedName>
    <definedName name="sh26__">#REF!</definedName>
    <definedName name="SH26_C" localSheetId="2">#REF!</definedName>
    <definedName name="SH26_C">#REF!</definedName>
    <definedName name="SH26_COMP" localSheetId="2">#REF!</definedName>
    <definedName name="SH26_COMP">#REF!</definedName>
    <definedName name="SH27_" localSheetId="2">#REF!</definedName>
    <definedName name="SH27_">#REF!</definedName>
    <definedName name="sh27__" localSheetId="2">#REF!</definedName>
    <definedName name="sh27__">#REF!</definedName>
    <definedName name="SH27_C" localSheetId="2">#REF!</definedName>
    <definedName name="SH27_C">#REF!</definedName>
    <definedName name="SH27_COMP" localSheetId="2">#REF!</definedName>
    <definedName name="SH27_COMP">#REF!</definedName>
    <definedName name="SH28_" localSheetId="2">#REF!</definedName>
    <definedName name="SH28_">#REF!</definedName>
    <definedName name="sh28__" localSheetId="2">#REF!</definedName>
    <definedName name="sh28__">#REF!</definedName>
    <definedName name="SH28_C" localSheetId="2">#REF!</definedName>
    <definedName name="SH28_C">#REF!</definedName>
    <definedName name="SH28_COMP" localSheetId="2">#REF!</definedName>
    <definedName name="SH28_COMP">#REF!</definedName>
    <definedName name="SH29_" localSheetId="2">#REF!</definedName>
    <definedName name="SH29_">#REF!</definedName>
    <definedName name="sh29__" localSheetId="2">#REF!</definedName>
    <definedName name="sh29__">#REF!</definedName>
    <definedName name="SH29_C" localSheetId="2">#REF!</definedName>
    <definedName name="SH29_C">#REF!</definedName>
    <definedName name="SH29_COMP" localSheetId="2">#REF!</definedName>
    <definedName name="SH29_COMP">#REF!</definedName>
    <definedName name="SH30_" localSheetId="2">#REF!</definedName>
    <definedName name="SH30_">#REF!</definedName>
    <definedName name="sh30__" localSheetId="2">#REF!</definedName>
    <definedName name="sh30__">#REF!</definedName>
    <definedName name="SH30_C" localSheetId="2">#REF!</definedName>
    <definedName name="SH30_C">#REF!</definedName>
    <definedName name="SH30_COMP" localSheetId="2">#REF!</definedName>
    <definedName name="SH30_COMP">#REF!</definedName>
    <definedName name="SH31_" localSheetId="2">#REF!</definedName>
    <definedName name="SH31_">#REF!</definedName>
    <definedName name="sh31__" localSheetId="2">#REF!</definedName>
    <definedName name="sh31__">#REF!</definedName>
    <definedName name="SH31_C" localSheetId="2">#REF!</definedName>
    <definedName name="SH31_C">#REF!</definedName>
    <definedName name="SH31_COMP" localSheetId="2">#REF!</definedName>
    <definedName name="SH31_COMP">#REF!</definedName>
    <definedName name="SH32_" localSheetId="2">#REF!</definedName>
    <definedName name="SH32_">#REF!</definedName>
    <definedName name="sh32__" localSheetId="2">#REF!</definedName>
    <definedName name="sh32__">#REF!</definedName>
    <definedName name="SH32_C" localSheetId="2">#REF!</definedName>
    <definedName name="SH32_C">#REF!</definedName>
    <definedName name="SH32_COMP" localSheetId="2">#REF!</definedName>
    <definedName name="SH32_COMP">#REF!</definedName>
    <definedName name="SH33_" localSheetId="2">#REF!</definedName>
    <definedName name="SH33_">#REF!</definedName>
    <definedName name="sh33__" localSheetId="2">#REF!</definedName>
    <definedName name="sh33__">#REF!</definedName>
    <definedName name="SH33_C" localSheetId="2">#REF!</definedName>
    <definedName name="SH33_C">#REF!</definedName>
    <definedName name="SH33_COMP" localSheetId="2">#REF!</definedName>
    <definedName name="SH33_COMP">#REF!</definedName>
    <definedName name="SH34_" localSheetId="2">#REF!</definedName>
    <definedName name="SH34_">#REF!</definedName>
    <definedName name="sh34__" localSheetId="2">#REF!</definedName>
    <definedName name="sh34__">#REF!</definedName>
    <definedName name="SH34_C" localSheetId="2">#REF!</definedName>
    <definedName name="SH34_C">#REF!</definedName>
    <definedName name="SH34_COMP" localSheetId="2">#REF!</definedName>
    <definedName name="SH34_COMP">#REF!</definedName>
    <definedName name="SH35_" localSheetId="2">#REF!</definedName>
    <definedName name="SH35_">#REF!</definedName>
    <definedName name="sh35__" localSheetId="2">#REF!</definedName>
    <definedName name="sh35__">#REF!</definedName>
    <definedName name="SH35_C" localSheetId="2">#REF!</definedName>
    <definedName name="SH35_C">#REF!</definedName>
    <definedName name="SH35_COMP" localSheetId="2">#REF!</definedName>
    <definedName name="SH35_COMP">#REF!</definedName>
    <definedName name="SH36_" localSheetId="2">#REF!</definedName>
    <definedName name="SH36_">#REF!</definedName>
    <definedName name="sh36__" localSheetId="2">#REF!</definedName>
    <definedName name="sh36__">#REF!</definedName>
    <definedName name="SH36_C" localSheetId="2">#REF!</definedName>
    <definedName name="SH36_C">#REF!</definedName>
    <definedName name="SH36_COMP" localSheetId="2">#REF!</definedName>
    <definedName name="SH36_COMP">#REF!</definedName>
    <definedName name="SH37_" localSheetId="2">#REF!</definedName>
    <definedName name="SH37_">#REF!</definedName>
    <definedName name="sh37__" localSheetId="2">#REF!</definedName>
    <definedName name="sh37__">#REF!</definedName>
    <definedName name="SH37_C" localSheetId="2">#REF!</definedName>
    <definedName name="SH37_C">#REF!</definedName>
    <definedName name="SH37_COMP" localSheetId="2">#REF!</definedName>
    <definedName name="SH37_COMP">#REF!</definedName>
    <definedName name="SH38_" localSheetId="2">#REF!</definedName>
    <definedName name="SH38_">#REF!</definedName>
    <definedName name="sh38__" localSheetId="2">#REF!</definedName>
    <definedName name="sh38__">#REF!</definedName>
    <definedName name="SH38_C" localSheetId="2">#REF!</definedName>
    <definedName name="SH38_C">#REF!</definedName>
    <definedName name="SH38_COMP" localSheetId="2">#REF!</definedName>
    <definedName name="SH38_COMP">#REF!</definedName>
    <definedName name="SH39_" localSheetId="2">#REF!</definedName>
    <definedName name="SH39_">#REF!</definedName>
    <definedName name="sh39__" localSheetId="2">#REF!</definedName>
    <definedName name="sh39__">#REF!</definedName>
    <definedName name="SH39_C" localSheetId="2">#REF!</definedName>
    <definedName name="SH39_C">#REF!</definedName>
    <definedName name="SH39_COMP" localSheetId="2">#REF!</definedName>
    <definedName name="SH39_COMP">#REF!</definedName>
    <definedName name="SH40_" localSheetId="2">#REF!</definedName>
    <definedName name="SH40_">#REF!</definedName>
    <definedName name="sh40__" localSheetId="2">#REF!</definedName>
    <definedName name="sh40__">#REF!</definedName>
    <definedName name="SH40_C" localSheetId="2">#REF!</definedName>
    <definedName name="SH40_C">#REF!</definedName>
    <definedName name="SH40_COMP" localSheetId="2">#REF!</definedName>
    <definedName name="SH40_COMP">#REF!</definedName>
    <definedName name="SH41_" localSheetId="2">#REF!</definedName>
    <definedName name="SH41_">#REF!</definedName>
    <definedName name="sh41__" localSheetId="2">#REF!</definedName>
    <definedName name="sh41__">#REF!</definedName>
    <definedName name="SH41_C" localSheetId="2">#REF!</definedName>
    <definedName name="SH41_C">#REF!</definedName>
    <definedName name="SH41_COMP" localSheetId="2">#REF!</definedName>
    <definedName name="SH41_COMP">#REF!</definedName>
    <definedName name="SH42_" localSheetId="2">#REF!</definedName>
    <definedName name="SH42_">#REF!</definedName>
    <definedName name="sh42__" localSheetId="2">#REF!</definedName>
    <definedName name="sh42__">#REF!</definedName>
    <definedName name="SH42_C" localSheetId="2">#REF!</definedName>
    <definedName name="SH42_C">#REF!</definedName>
    <definedName name="SH42_COMP" localSheetId="2">#REF!</definedName>
    <definedName name="SH42_COMP">#REF!</definedName>
    <definedName name="SH43_" localSheetId="2">#REF!</definedName>
    <definedName name="SH43_">#REF!</definedName>
    <definedName name="sh43__" localSheetId="2">#REF!</definedName>
    <definedName name="sh43__">#REF!</definedName>
    <definedName name="SH43_C" localSheetId="2">#REF!</definedName>
    <definedName name="SH43_C">#REF!</definedName>
    <definedName name="SH43_COMP" localSheetId="2">#REF!</definedName>
    <definedName name="SH43_COMP">#REF!</definedName>
    <definedName name="SH44_" localSheetId="2">#REF!</definedName>
    <definedName name="SH44_">#REF!</definedName>
    <definedName name="sh44__" localSheetId="2">#REF!</definedName>
    <definedName name="sh44__">#REF!</definedName>
    <definedName name="SH44_C" localSheetId="2">#REF!</definedName>
    <definedName name="SH44_C">#REF!</definedName>
    <definedName name="SH44_COMP" localSheetId="2">#REF!</definedName>
    <definedName name="SH44_COMP">#REF!</definedName>
    <definedName name="SH45_" localSheetId="2">#REF!</definedName>
    <definedName name="SH45_">#REF!</definedName>
    <definedName name="sh45__" localSheetId="2">#REF!</definedName>
    <definedName name="sh45__">#REF!</definedName>
    <definedName name="SH45_C" localSheetId="2">#REF!</definedName>
    <definedName name="SH45_C">#REF!</definedName>
    <definedName name="SH45_COMP" localSheetId="2">#REF!</definedName>
    <definedName name="SH45_COMP">#REF!</definedName>
    <definedName name="SH46_" localSheetId="2">#REF!</definedName>
    <definedName name="SH46_">#REF!</definedName>
    <definedName name="sh46__" localSheetId="2">#REF!</definedName>
    <definedName name="sh46__">#REF!</definedName>
    <definedName name="SH46_C" localSheetId="2">#REF!</definedName>
    <definedName name="SH46_C">#REF!</definedName>
    <definedName name="SH46_COMP" localSheetId="2">#REF!</definedName>
    <definedName name="SH46_COMP">#REF!</definedName>
    <definedName name="SH47_" localSheetId="2">#REF!</definedName>
    <definedName name="SH47_">#REF!</definedName>
    <definedName name="sh47__" localSheetId="2">#REF!</definedName>
    <definedName name="sh47__">#REF!</definedName>
    <definedName name="SH47_C" localSheetId="2">#REF!</definedName>
    <definedName name="SH47_C">#REF!</definedName>
    <definedName name="SH47_COMP" localSheetId="2">#REF!</definedName>
    <definedName name="SH47_COMP">#REF!</definedName>
    <definedName name="SH48_" localSheetId="2">#REF!</definedName>
    <definedName name="SH48_">#REF!</definedName>
    <definedName name="sh48__" localSheetId="2">#REF!</definedName>
    <definedName name="sh48__">#REF!</definedName>
    <definedName name="SH48_C" localSheetId="2">#REF!</definedName>
    <definedName name="SH48_C">#REF!</definedName>
    <definedName name="SH48_COMP" localSheetId="2">#REF!</definedName>
    <definedName name="SH48_COMP">#REF!</definedName>
    <definedName name="SH49_" localSheetId="2">#REF!</definedName>
    <definedName name="SH49_">#REF!</definedName>
    <definedName name="sh49__" localSheetId="2">#REF!</definedName>
    <definedName name="sh49__">#REF!</definedName>
    <definedName name="SH49_C" localSheetId="2">#REF!</definedName>
    <definedName name="SH49_C">#REF!</definedName>
    <definedName name="SH49_COMP" localSheetId="2">#REF!</definedName>
    <definedName name="SH49_COMP">#REF!</definedName>
    <definedName name="SH50_" localSheetId="2">#REF!</definedName>
    <definedName name="SH50_">#REF!</definedName>
    <definedName name="sh50__" localSheetId="2">#REF!</definedName>
    <definedName name="sh50__">#REF!</definedName>
    <definedName name="SH50_C" localSheetId="2">#REF!</definedName>
    <definedName name="SH50_C">#REF!</definedName>
    <definedName name="SH50_COMP" localSheetId="2">#REF!</definedName>
    <definedName name="SH50_COMP">#REF!</definedName>
    <definedName name="SH51_" localSheetId="2">#REF!</definedName>
    <definedName name="SH51_">#REF!</definedName>
    <definedName name="sh51__" localSheetId="2">#REF!</definedName>
    <definedName name="sh51__">#REF!</definedName>
    <definedName name="SH51_C" localSheetId="2">#REF!</definedName>
    <definedName name="SH51_C">#REF!</definedName>
    <definedName name="SH51_COMP" localSheetId="2">#REF!</definedName>
    <definedName name="SH51_COMP">#REF!</definedName>
    <definedName name="SH52_" localSheetId="2">#REF!</definedName>
    <definedName name="SH52_">#REF!</definedName>
    <definedName name="sh52__" localSheetId="2">#REF!</definedName>
    <definedName name="sh52__">#REF!</definedName>
    <definedName name="SH52_C" localSheetId="2">#REF!</definedName>
    <definedName name="SH52_C">#REF!</definedName>
    <definedName name="SH52_COMP" localSheetId="2">#REF!</definedName>
    <definedName name="SH52_COMP">#REF!</definedName>
    <definedName name="SH53_" localSheetId="2">#REF!</definedName>
    <definedName name="SH53_">#REF!</definedName>
    <definedName name="sh53__" localSheetId="2">#REF!</definedName>
    <definedName name="sh53__">#REF!</definedName>
    <definedName name="SH53_C" localSheetId="2">#REF!</definedName>
    <definedName name="SH53_C">#REF!</definedName>
    <definedName name="SH53_COMP" localSheetId="2">#REF!</definedName>
    <definedName name="SH53_COMP">#REF!</definedName>
    <definedName name="SH54_" localSheetId="2">#REF!</definedName>
    <definedName name="SH54_">#REF!</definedName>
    <definedName name="sh54__" localSheetId="2">#REF!</definedName>
    <definedName name="sh54__">#REF!</definedName>
    <definedName name="SH54_C" localSheetId="2">#REF!</definedName>
    <definedName name="SH54_C">#REF!</definedName>
    <definedName name="SH54_COMP" localSheetId="2">#REF!</definedName>
    <definedName name="SH54_COMP">#REF!</definedName>
    <definedName name="SH55_" localSheetId="2">#REF!</definedName>
    <definedName name="SH55_">#REF!</definedName>
    <definedName name="sh55__" localSheetId="2">#REF!</definedName>
    <definedName name="sh55__">#REF!</definedName>
    <definedName name="SH55_C" localSheetId="2">#REF!</definedName>
    <definedName name="SH55_C">#REF!</definedName>
    <definedName name="SH55_COMP" localSheetId="2">#REF!</definedName>
    <definedName name="SH55_COMP">#REF!</definedName>
    <definedName name="SH56_" localSheetId="2">#REF!</definedName>
    <definedName name="SH56_">#REF!</definedName>
    <definedName name="sh56__" localSheetId="2">#REF!</definedName>
    <definedName name="sh56__">#REF!</definedName>
    <definedName name="SH56_C" localSheetId="2">#REF!</definedName>
    <definedName name="SH56_C">#REF!</definedName>
    <definedName name="SH56_COMP" localSheetId="2">#REF!</definedName>
    <definedName name="SH56_COMP">#REF!</definedName>
    <definedName name="SH57_" localSheetId="2">#REF!</definedName>
    <definedName name="SH57_">#REF!</definedName>
    <definedName name="sh57__" localSheetId="2">#REF!</definedName>
    <definedName name="sh57__">#REF!</definedName>
    <definedName name="SH57_C" localSheetId="2">#REF!</definedName>
    <definedName name="SH57_C">#REF!</definedName>
    <definedName name="SH57_COMP" localSheetId="2">#REF!</definedName>
    <definedName name="SH57_COMP">#REF!</definedName>
    <definedName name="SH58_" localSheetId="2">#REF!</definedName>
    <definedName name="SH58_">#REF!</definedName>
    <definedName name="sh58__" localSheetId="2">#REF!</definedName>
    <definedName name="sh58__">#REF!</definedName>
    <definedName name="SH58_C" localSheetId="2">#REF!</definedName>
    <definedName name="SH58_C">#REF!</definedName>
    <definedName name="SH58_comp" localSheetId="2">#REF!</definedName>
    <definedName name="SH58_comp">#REF!</definedName>
    <definedName name="SH59_" localSheetId="2">#REF!</definedName>
    <definedName name="SH59_">#REF!</definedName>
    <definedName name="sh59__" localSheetId="2">#REF!</definedName>
    <definedName name="sh59__">#REF!</definedName>
    <definedName name="SH59_C" localSheetId="2">#REF!</definedName>
    <definedName name="SH59_C">#REF!</definedName>
    <definedName name="SH59_COMP" localSheetId="2">#REF!</definedName>
    <definedName name="SH59_COMP">#REF!</definedName>
    <definedName name="SH60_" localSheetId="2">#REF!</definedName>
    <definedName name="SH60_">#REF!</definedName>
    <definedName name="sh60__" localSheetId="2">#REF!</definedName>
    <definedName name="sh60__">#REF!</definedName>
    <definedName name="SH60_C" localSheetId="2">#REF!</definedName>
    <definedName name="SH60_C">#REF!</definedName>
    <definedName name="SH60_COMP" localSheetId="2">#REF!</definedName>
    <definedName name="SH60_COMP">#REF!</definedName>
    <definedName name="SH61_" localSheetId="2">#REF!</definedName>
    <definedName name="SH61_">#REF!</definedName>
    <definedName name="sh61__" localSheetId="2">#REF!</definedName>
    <definedName name="sh61__">#REF!</definedName>
    <definedName name="SH61_C" localSheetId="2">#REF!</definedName>
    <definedName name="SH61_C">#REF!</definedName>
    <definedName name="SH61_COMP" localSheetId="2">#REF!</definedName>
    <definedName name="SH61_COMP">#REF!</definedName>
    <definedName name="SH62_" localSheetId="2">#REF!</definedName>
    <definedName name="SH62_">#REF!</definedName>
    <definedName name="sh62__" localSheetId="2">#REF!</definedName>
    <definedName name="sh62__">#REF!</definedName>
    <definedName name="SH62_C" localSheetId="2">#REF!</definedName>
    <definedName name="SH62_C">#REF!</definedName>
    <definedName name="SH62_COMP" localSheetId="2">#REF!</definedName>
    <definedName name="SH62_COMP">#REF!</definedName>
    <definedName name="SH63_" localSheetId="2">#REF!</definedName>
    <definedName name="SH63_">#REF!</definedName>
    <definedName name="sh63__" localSheetId="2">#REF!</definedName>
    <definedName name="sh63__">#REF!</definedName>
    <definedName name="SH63_C" localSheetId="2">#REF!</definedName>
    <definedName name="SH63_C">#REF!</definedName>
    <definedName name="SH63_COMP" localSheetId="2">#REF!</definedName>
    <definedName name="SH63_COMP">#REF!</definedName>
    <definedName name="SH64_" localSheetId="2">#REF!</definedName>
    <definedName name="SH64_">#REF!</definedName>
    <definedName name="sh64__" localSheetId="2">#REF!</definedName>
    <definedName name="sh64__">#REF!</definedName>
    <definedName name="SH64_C" localSheetId="2">#REF!</definedName>
    <definedName name="SH64_C">#REF!</definedName>
    <definedName name="SH64_COMP" localSheetId="2">#REF!</definedName>
    <definedName name="SH64_COMP">#REF!</definedName>
    <definedName name="SH65_" localSheetId="2">#REF!</definedName>
    <definedName name="SH65_">#REF!</definedName>
    <definedName name="sh65__" localSheetId="2">#REF!</definedName>
    <definedName name="sh65__">#REF!</definedName>
    <definedName name="SH65_C" localSheetId="2">#REF!</definedName>
    <definedName name="SH65_C">#REF!</definedName>
    <definedName name="SH65_COMP" localSheetId="2">#REF!</definedName>
    <definedName name="SH65_COMP">#REF!</definedName>
    <definedName name="SH66_" localSheetId="2">#REF!</definedName>
    <definedName name="SH66_">#REF!</definedName>
    <definedName name="sh66__" localSheetId="2">#REF!</definedName>
    <definedName name="sh66__">#REF!</definedName>
    <definedName name="SH66_C" localSheetId="2">#REF!</definedName>
    <definedName name="SH66_C">#REF!</definedName>
    <definedName name="SH66_COMP" localSheetId="2">#REF!</definedName>
    <definedName name="SH66_COMP">#REF!</definedName>
    <definedName name="SH67_" localSheetId="2">#REF!</definedName>
    <definedName name="SH67_">#REF!</definedName>
    <definedName name="sh67__" localSheetId="2">#REF!</definedName>
    <definedName name="sh67__">#REF!</definedName>
    <definedName name="SH67_C" localSheetId="2">#REF!</definedName>
    <definedName name="SH67_C">#REF!</definedName>
    <definedName name="SH67_comp" localSheetId="2">#REF!</definedName>
    <definedName name="SH67_comp">#REF!</definedName>
    <definedName name="SH68_" localSheetId="2">#REF!</definedName>
    <definedName name="SH68_">#REF!</definedName>
    <definedName name="sh68__" localSheetId="2">#REF!</definedName>
    <definedName name="sh68__">#REF!</definedName>
    <definedName name="SH68_C" localSheetId="2">#REF!</definedName>
    <definedName name="SH68_C">#REF!</definedName>
    <definedName name="SH68_COMP" localSheetId="2">#REF!</definedName>
    <definedName name="SH68_COMP">#REF!</definedName>
    <definedName name="SH69_" localSheetId="2">#REF!</definedName>
    <definedName name="SH69_">#REF!</definedName>
    <definedName name="sh69__" localSheetId="2">#REF!</definedName>
    <definedName name="sh69__">#REF!</definedName>
    <definedName name="SH69_C" localSheetId="2">#REF!</definedName>
    <definedName name="SH69_C">#REF!</definedName>
    <definedName name="SH69_COMP" localSheetId="2">#REF!</definedName>
    <definedName name="SH69_COMP">#REF!</definedName>
    <definedName name="SH70_" localSheetId="2">#REF!</definedName>
    <definedName name="SH70_">#REF!</definedName>
    <definedName name="sh70__" localSheetId="2">#REF!</definedName>
    <definedName name="sh70__">#REF!</definedName>
    <definedName name="SH70_C" localSheetId="2">#REF!</definedName>
    <definedName name="SH70_C">#REF!</definedName>
    <definedName name="SH70_COMP" localSheetId="2">#REF!</definedName>
    <definedName name="SH70_COMP">#REF!</definedName>
    <definedName name="SH71_" localSheetId="2">#REF!</definedName>
    <definedName name="SH71_">#REF!</definedName>
    <definedName name="sh71__" localSheetId="2">#REF!</definedName>
    <definedName name="sh71__">#REF!</definedName>
    <definedName name="SH71_C" localSheetId="2">#REF!</definedName>
    <definedName name="SH71_C">#REF!</definedName>
    <definedName name="SH71_COMP" localSheetId="2">#REF!</definedName>
    <definedName name="SH71_COMP">#REF!</definedName>
    <definedName name="SH72_" localSheetId="2">#REF!</definedName>
    <definedName name="SH72_">#REF!</definedName>
    <definedName name="sh72__" localSheetId="2">#REF!</definedName>
    <definedName name="sh72__">#REF!</definedName>
    <definedName name="SH72_C" localSheetId="2">#REF!</definedName>
    <definedName name="SH72_C">#REF!</definedName>
    <definedName name="SH72_COMP" localSheetId="2">#REF!</definedName>
    <definedName name="SH72_COMP">#REF!</definedName>
    <definedName name="SH73_" localSheetId="2">#REF!</definedName>
    <definedName name="SH73_">#REF!</definedName>
    <definedName name="sh73__" localSheetId="2">#REF!</definedName>
    <definedName name="sh73__">#REF!</definedName>
    <definedName name="SH73_C" localSheetId="2">#REF!</definedName>
    <definedName name="SH73_C">#REF!</definedName>
    <definedName name="SH73_COMP" localSheetId="2">#REF!</definedName>
    <definedName name="SH73_COMP">#REF!</definedName>
    <definedName name="SH74_" localSheetId="2">#REF!</definedName>
    <definedName name="SH74_">#REF!</definedName>
    <definedName name="sh74__" localSheetId="2">#REF!</definedName>
    <definedName name="sh74__">#REF!</definedName>
    <definedName name="SH74_C" localSheetId="2">#REF!</definedName>
    <definedName name="SH74_C">#REF!</definedName>
    <definedName name="SH74_COMP" localSheetId="2">#REF!</definedName>
    <definedName name="SH74_COMP">#REF!</definedName>
    <definedName name="SH75_" localSheetId="2">#REF!</definedName>
    <definedName name="SH75_">#REF!</definedName>
    <definedName name="sh75__" localSheetId="2">#REF!</definedName>
    <definedName name="sh75__">#REF!</definedName>
    <definedName name="SH75_C" localSheetId="2">#REF!</definedName>
    <definedName name="SH75_C">#REF!</definedName>
    <definedName name="SH75_COMP" localSheetId="2">#REF!</definedName>
    <definedName name="SH75_COMP">#REF!</definedName>
    <definedName name="SH76_" localSheetId="2">#REF!</definedName>
    <definedName name="SH76_">#REF!</definedName>
    <definedName name="sh76__" localSheetId="2">#REF!</definedName>
    <definedName name="sh76__">#REF!</definedName>
    <definedName name="SH76_C" localSheetId="2">#REF!</definedName>
    <definedName name="SH76_C">#REF!</definedName>
    <definedName name="SH76_COMP" localSheetId="2">#REF!</definedName>
    <definedName name="SH76_COMP">#REF!</definedName>
    <definedName name="SH77_" localSheetId="2">#REF!</definedName>
    <definedName name="SH77_">#REF!</definedName>
    <definedName name="sh77__" localSheetId="2">#REF!</definedName>
    <definedName name="sh77__">#REF!</definedName>
    <definedName name="SH77_C" localSheetId="2">#REF!</definedName>
    <definedName name="SH77_C">#REF!</definedName>
    <definedName name="SH77_COMP" localSheetId="2">#REF!</definedName>
    <definedName name="SH77_COMP">#REF!</definedName>
    <definedName name="SH78_" localSheetId="2">#REF!</definedName>
    <definedName name="SH78_">#REF!</definedName>
    <definedName name="sh78__" localSheetId="2">#REF!</definedName>
    <definedName name="sh78__">#REF!</definedName>
    <definedName name="SH78_C" localSheetId="2">#REF!</definedName>
    <definedName name="SH78_C">#REF!</definedName>
    <definedName name="SH78_COMP" localSheetId="2">#REF!</definedName>
    <definedName name="SH78_COMP">#REF!</definedName>
    <definedName name="SH79_" localSheetId="2">#REF!</definedName>
    <definedName name="SH79_">#REF!</definedName>
    <definedName name="sh79__" localSheetId="2">#REF!</definedName>
    <definedName name="sh79__">#REF!</definedName>
    <definedName name="SH79_C" localSheetId="2">#REF!</definedName>
    <definedName name="SH79_C">#REF!</definedName>
    <definedName name="SH79_COMP" localSheetId="2">#REF!</definedName>
    <definedName name="SH79_COMP">#REF!</definedName>
    <definedName name="SH80_" localSheetId="2">#REF!</definedName>
    <definedName name="SH80_">#REF!</definedName>
    <definedName name="sh80__" localSheetId="2">#REF!</definedName>
    <definedName name="sh80__">#REF!</definedName>
    <definedName name="SH80_C" localSheetId="2">#REF!</definedName>
    <definedName name="SH80_C">#REF!</definedName>
    <definedName name="SH80_COMP" localSheetId="2">#REF!</definedName>
    <definedName name="SH80_COMP">#REF!</definedName>
    <definedName name="SH81_" localSheetId="2">#REF!</definedName>
    <definedName name="SH81_">#REF!</definedName>
    <definedName name="sh81__" localSheetId="2">#REF!</definedName>
    <definedName name="sh81__">#REF!</definedName>
    <definedName name="SH81_C" localSheetId="2">#REF!</definedName>
    <definedName name="SH81_C">#REF!</definedName>
    <definedName name="SH81_COMP" localSheetId="2">#REF!</definedName>
    <definedName name="SH81_COMP">#REF!</definedName>
    <definedName name="SH82_" localSheetId="2">#REF!</definedName>
    <definedName name="SH82_">#REF!</definedName>
    <definedName name="sh82__" localSheetId="2">#REF!</definedName>
    <definedName name="sh82__">#REF!</definedName>
    <definedName name="SH82_COMP" localSheetId="2">#REF!</definedName>
    <definedName name="SH82_COMP">#REF!</definedName>
    <definedName name="SH83_" localSheetId="2">#REF!</definedName>
    <definedName name="SH83_">#REF!</definedName>
    <definedName name="sh83__" localSheetId="2">#REF!</definedName>
    <definedName name="sh83__">#REF!</definedName>
    <definedName name="SH83_COMP" localSheetId="2">#REF!</definedName>
    <definedName name="SH83_COMP">#REF!</definedName>
    <definedName name="SH84_" localSheetId="2">#REF!</definedName>
    <definedName name="SH84_">#REF!</definedName>
    <definedName name="sh84__" localSheetId="2">#REF!</definedName>
    <definedName name="sh84__">#REF!</definedName>
    <definedName name="SH84_COMP" localSheetId="2">#REF!</definedName>
    <definedName name="SH84_COMP">#REF!</definedName>
    <definedName name="SH85_" localSheetId="2">#REF!</definedName>
    <definedName name="SH85_">#REF!</definedName>
    <definedName name="SH86_" localSheetId="2">#REF!</definedName>
    <definedName name="SH86_">#REF!</definedName>
    <definedName name="sh86_C" localSheetId="2">#REF!</definedName>
    <definedName name="sh86_C">#REF!</definedName>
    <definedName name="sh87_c" localSheetId="2">#REF!</definedName>
    <definedName name="sh87_c">#REF!</definedName>
    <definedName name="SH88_" localSheetId="2">#REF!</definedName>
    <definedName name="SH88_">#REF!</definedName>
    <definedName name="SH88_C" localSheetId="2">#REF!</definedName>
    <definedName name="SH88_C">#REF!</definedName>
    <definedName name="SH89_" localSheetId="2">#REF!</definedName>
    <definedName name="SH89_">#REF!</definedName>
    <definedName name="SH89_C" localSheetId="2">#REF!</definedName>
    <definedName name="SH89_C">#REF!</definedName>
    <definedName name="SH90_" localSheetId="2">#REF!</definedName>
    <definedName name="SH90_">#REF!</definedName>
    <definedName name="SH90_C" localSheetId="2">#REF!</definedName>
    <definedName name="SH90_C">#REF!</definedName>
    <definedName name="SH91_" localSheetId="2">#REF!</definedName>
    <definedName name="SH91_">#REF!</definedName>
    <definedName name="SP_23" localSheetId="2">#REF!</definedName>
    <definedName name="SP_23">#REF!</definedName>
    <definedName name="SP_24" localSheetId="2">#REF!</definedName>
    <definedName name="SP_24">#REF!</definedName>
    <definedName name="SP_25" localSheetId="2">#REF!</definedName>
    <definedName name="SP_25">#REF!</definedName>
    <definedName name="SP_26" localSheetId="2">#REF!</definedName>
    <definedName name="SP_26">#REF!</definedName>
    <definedName name="SP_27" localSheetId="2">#REF!</definedName>
    <definedName name="SP_27">#REF!</definedName>
    <definedName name="SP_28" localSheetId="2">#REF!</definedName>
    <definedName name="SP_28">#REF!</definedName>
    <definedName name="SP_30" localSheetId="2">#REF!</definedName>
    <definedName name="SP_30">#REF!</definedName>
    <definedName name="SP_31" localSheetId="2">#REF!</definedName>
    <definedName name="SP_31">#REF!</definedName>
    <definedName name="SP_32" localSheetId="2">#REF!</definedName>
    <definedName name="SP_32">#REF!</definedName>
    <definedName name="SP_33" localSheetId="2">#REF!</definedName>
    <definedName name="SP_33">#REF!</definedName>
    <definedName name="SP_34" localSheetId="2">#REF!</definedName>
    <definedName name="SP_34">#REF!</definedName>
    <definedName name="SP_35" localSheetId="2">#REF!</definedName>
    <definedName name="SP_35">#REF!</definedName>
    <definedName name="SP_36" localSheetId="2">#REF!</definedName>
    <definedName name="SP_36">#REF!</definedName>
    <definedName name="SP_37" localSheetId="2">#REF!</definedName>
    <definedName name="SP_37">#REF!</definedName>
    <definedName name="SP_38" localSheetId="2">#REF!</definedName>
    <definedName name="SP_38">#REF!</definedName>
    <definedName name="SP_39" localSheetId="2">#REF!</definedName>
    <definedName name="SP_39">#REF!</definedName>
    <definedName name="SP_40" localSheetId="2">#REF!</definedName>
    <definedName name="SP_40">#REF!</definedName>
    <definedName name="SP_41" localSheetId="2">#REF!</definedName>
    <definedName name="SP_41">#REF!</definedName>
    <definedName name="SP_42" localSheetId="2">#REF!</definedName>
    <definedName name="SP_42">#REF!</definedName>
    <definedName name="SP_43" localSheetId="2">#REF!</definedName>
    <definedName name="SP_43">#REF!</definedName>
    <definedName name="SP_44" localSheetId="2">#REF!</definedName>
    <definedName name="SP_44">#REF!</definedName>
    <definedName name="SP_45a47" localSheetId="2">#REF!</definedName>
    <definedName name="SP_45a47">#REF!</definedName>
    <definedName name="SP_48" localSheetId="2">#REF!</definedName>
    <definedName name="SP_48">#REF!</definedName>
    <definedName name="SP_49" localSheetId="2">#REF!</definedName>
    <definedName name="SP_49">#REF!</definedName>
    <definedName name="SP01_" localSheetId="2">#REF!</definedName>
    <definedName name="SP01_">#REF!</definedName>
    <definedName name="SP02_" localSheetId="2">#REF!</definedName>
    <definedName name="SP02_">#REF!</definedName>
    <definedName name="SP03_" localSheetId="2">#REF!</definedName>
    <definedName name="SP03_">#REF!</definedName>
    <definedName name="SP04_" localSheetId="2">#REF!</definedName>
    <definedName name="SP04_">#REF!</definedName>
    <definedName name="SP05_" localSheetId="2">#REF!</definedName>
    <definedName name="SP05_">#REF!</definedName>
    <definedName name="SP06_" localSheetId="2">#REF!</definedName>
    <definedName name="SP06_">#REF!</definedName>
    <definedName name="SP06_C" localSheetId="2">#REF!</definedName>
    <definedName name="SP06_C">#REF!</definedName>
    <definedName name="SP06_COMP" localSheetId="2">#REF!</definedName>
    <definedName name="SP06_COMP">#REF!</definedName>
    <definedName name="SP07_" localSheetId="2">#REF!</definedName>
    <definedName name="SP07_">#REF!</definedName>
    <definedName name="SP07_C" localSheetId="2">#REF!</definedName>
    <definedName name="SP07_C">#REF!</definedName>
    <definedName name="SP07_COMP" localSheetId="2">#REF!</definedName>
    <definedName name="SP07_COMP">#REF!</definedName>
    <definedName name="SP08_" localSheetId="2">#REF!</definedName>
    <definedName name="SP08_">#REF!</definedName>
    <definedName name="SP08_C" localSheetId="2">#REF!</definedName>
    <definedName name="SP08_C">#REF!</definedName>
    <definedName name="SP08_COMP" localSheetId="2">#REF!</definedName>
    <definedName name="SP08_COMP">#REF!</definedName>
    <definedName name="SP09_" localSheetId="2">#REF!</definedName>
    <definedName name="SP09_">#REF!</definedName>
    <definedName name="SP10_" localSheetId="2">#REF!</definedName>
    <definedName name="SP10_">#REF!</definedName>
    <definedName name="SP11_" localSheetId="2">#REF!</definedName>
    <definedName name="SP11_">#REF!</definedName>
    <definedName name="SP11_C" localSheetId="2">#REF!</definedName>
    <definedName name="SP11_C">#REF!</definedName>
    <definedName name="SP11_COMP" localSheetId="2">#REF!</definedName>
    <definedName name="SP11_COMP">#REF!</definedName>
    <definedName name="SP12_" localSheetId="2">#REF!</definedName>
    <definedName name="SP12_">#REF!</definedName>
    <definedName name="SP12_C" localSheetId="2">#REF!</definedName>
    <definedName name="SP12_C">#REF!</definedName>
    <definedName name="SP12_COMP" localSheetId="2">#REF!</definedName>
    <definedName name="SP12_COMP">#REF!</definedName>
    <definedName name="SP13_" localSheetId="2">#REF!</definedName>
    <definedName name="SP13_">#REF!</definedName>
    <definedName name="SP13_C" localSheetId="2">#REF!</definedName>
    <definedName name="SP13_C">#REF!</definedName>
    <definedName name="SP13_COMP" localSheetId="2">#REF!</definedName>
    <definedName name="SP13_COMP">#REF!</definedName>
    <definedName name="SP14_" localSheetId="2">#REF!</definedName>
    <definedName name="SP14_">#REF!</definedName>
    <definedName name="SP15_" localSheetId="2">#REF!</definedName>
    <definedName name="SP15_">#REF!</definedName>
    <definedName name="SP16_" localSheetId="2">#REF!</definedName>
    <definedName name="SP16_">#REF!</definedName>
    <definedName name="SP17_" localSheetId="2">#REF!</definedName>
    <definedName name="SP17_">#REF!</definedName>
    <definedName name="SP18_" localSheetId="2">#REF!</definedName>
    <definedName name="SP18_">#REF!</definedName>
    <definedName name="SP19_" localSheetId="2">#REF!</definedName>
    <definedName name="SP19_">#REF!</definedName>
    <definedName name="SP20_" localSheetId="2">#REF!</definedName>
    <definedName name="SP20_">#REF!</definedName>
    <definedName name="SP21_" localSheetId="2">#REF!</definedName>
    <definedName name="SP21_">#REF!</definedName>
    <definedName name="SP22_" localSheetId="2">#REF!</definedName>
    <definedName name="SP22_">#REF!</definedName>
    <definedName name="SP27_C" localSheetId="2">#REF!</definedName>
    <definedName name="SP27_C">#REF!</definedName>
    <definedName name="SP27_COMP" localSheetId="2">#REF!</definedName>
    <definedName name="SP27_COMP">#REF!</definedName>
    <definedName name="SP28_C" localSheetId="2">#REF!</definedName>
    <definedName name="SP28_C">#REF!</definedName>
    <definedName name="SP28_COMP" localSheetId="2">#REF!</definedName>
    <definedName name="SP28_COMP">#REF!</definedName>
    <definedName name="SP29_" localSheetId="2">#REF!</definedName>
    <definedName name="SP29_">#REF!</definedName>
    <definedName name="SP31_C" localSheetId="2">#REF!</definedName>
    <definedName name="SP31_C">#REF!</definedName>
    <definedName name="SP31_COMP" localSheetId="2">#REF!</definedName>
    <definedName name="SP31_COMP">#REF!</definedName>
    <definedName name="SP32_C" localSheetId="2">#REF!</definedName>
    <definedName name="SP32_C">#REF!</definedName>
    <definedName name="SP32_COMP" localSheetId="2">#REF!</definedName>
    <definedName name="SP32_COMP">#REF!</definedName>
    <definedName name="SP35_C" localSheetId="2">#REF!</definedName>
    <definedName name="SP35_C">#REF!</definedName>
    <definedName name="SP35_COMP" localSheetId="2">#REF!</definedName>
    <definedName name="SP35_COMP">#REF!</definedName>
    <definedName name="SP36_C" localSheetId="2">#REF!</definedName>
    <definedName name="SP36_C">#REF!</definedName>
    <definedName name="SP36_COMP" localSheetId="2">#REF!</definedName>
    <definedName name="SP36_COMP">#REF!</definedName>
    <definedName name="SP37_C" localSheetId="2">#REF!</definedName>
    <definedName name="SP37_C">#REF!</definedName>
    <definedName name="SP37_COMP" localSheetId="2">#REF!</definedName>
    <definedName name="SP37_COMP">#REF!</definedName>
    <definedName name="SP42_C" localSheetId="2">#REF!</definedName>
    <definedName name="SP42_C">#REF!</definedName>
    <definedName name="SP42_COMP" localSheetId="2">#REF!</definedName>
    <definedName name="SP42_COMP">#REF!</definedName>
    <definedName name="SP43_C" localSheetId="2">#REF!</definedName>
    <definedName name="SP43_C">#REF!</definedName>
    <definedName name="SP43_COMP" localSheetId="2">#REF!</definedName>
    <definedName name="SP43_COMP">#REF!</definedName>
    <definedName name="SP44_C" localSheetId="2">#REF!</definedName>
    <definedName name="SP44_C">#REF!</definedName>
    <definedName name="SP44_COMP" localSheetId="2">#REF!</definedName>
    <definedName name="SP44_COMP">#REF!</definedName>
    <definedName name="SP50_" localSheetId="2">#REF!</definedName>
    <definedName name="SP50_">#REF!</definedName>
    <definedName name="SP51_" localSheetId="2">#REF!</definedName>
    <definedName name="SP51_">#REF!</definedName>
    <definedName name="SP51_C" localSheetId="2">#REF!</definedName>
    <definedName name="SP51_C">#REF!</definedName>
    <definedName name="ST01_05" localSheetId="2">#REF!</definedName>
    <definedName name="ST01_05">#REF!</definedName>
    <definedName name="ST01_C" localSheetId="2">#REF!</definedName>
    <definedName name="ST01_C">#REF!</definedName>
    <definedName name="ST01_COMP" localSheetId="2">#REF!</definedName>
    <definedName name="ST01_COMP">#REF!</definedName>
    <definedName name="ST02_C" localSheetId="2">#REF!</definedName>
    <definedName name="ST02_C">#REF!</definedName>
    <definedName name="ST02_COMP" localSheetId="2">#REF!</definedName>
    <definedName name="ST02_COMP">#REF!</definedName>
    <definedName name="ST03_C" localSheetId="2">#REF!</definedName>
    <definedName name="ST03_C">#REF!</definedName>
    <definedName name="ST03_COMP" localSheetId="2">#REF!</definedName>
    <definedName name="ST03_COMP">#REF!</definedName>
    <definedName name="ST04_C" localSheetId="2">#REF!</definedName>
    <definedName name="ST04_C">#REF!</definedName>
    <definedName name="ST04_COMP" localSheetId="2">#REF!</definedName>
    <definedName name="ST04_COMP">#REF!</definedName>
    <definedName name="ST05_COMP" localSheetId="2">#REF!</definedName>
    <definedName name="ST05_COMP">#REF!</definedName>
    <definedName name="ST06_" localSheetId="2">#REF!</definedName>
    <definedName name="ST06_">#REF!</definedName>
    <definedName name="ST06_COMP" localSheetId="2">#REF!</definedName>
    <definedName name="ST06_COMP">#REF!</definedName>
    <definedName name="ST07_" localSheetId="2">#REF!</definedName>
    <definedName name="ST07_">#REF!</definedName>
    <definedName name="ST07_COMP" localSheetId="2">#REF!</definedName>
    <definedName name="ST07_COMP">#REF!</definedName>
    <definedName name="ST08_" localSheetId="2">#REF!</definedName>
    <definedName name="ST08_">#REF!</definedName>
    <definedName name="ST08_COMP" localSheetId="2">#REF!</definedName>
    <definedName name="ST08_COMP">#REF!</definedName>
    <definedName name="unidade" localSheetId="2">#REF!</definedName>
    <definedName name="unidade">#REF!</definedName>
    <definedName name="VC01_" localSheetId="2">#REF!</definedName>
    <definedName name="VC01_">#REF!</definedName>
    <definedName name="VC01__" localSheetId="2">#REF!</definedName>
    <definedName name="VC01__">#REF!</definedName>
    <definedName name="VC02_" localSheetId="2">#REF!</definedName>
    <definedName name="VC02_">#REF!</definedName>
    <definedName name="VC02__" localSheetId="2">#REF!</definedName>
    <definedName name="VC02__">#REF!</definedName>
    <definedName name="VC03_" localSheetId="2">#REF!</definedName>
    <definedName name="VC03_">#REF!</definedName>
    <definedName name="VC04_" localSheetId="2">#REF!</definedName>
    <definedName name="VC04_">#REF!</definedName>
    <definedName name="VC05_" localSheetId="2">#REF!</definedName>
    <definedName name="VC05_">#REF!</definedName>
    <definedName name="VC05_C" localSheetId="2">#REF!</definedName>
    <definedName name="VC05_C">#REF!</definedName>
    <definedName name="VC05_COMP" localSheetId="2">#REF!</definedName>
    <definedName name="VC05_COMP">#REF!</definedName>
    <definedName name="VC06_" localSheetId="2">#REF!</definedName>
    <definedName name="VC06_">#REF!</definedName>
    <definedName name="VC06_C" localSheetId="2">#REF!</definedName>
    <definedName name="VC06_C">#REF!</definedName>
    <definedName name="VD01_" localSheetId="2">#REF!</definedName>
    <definedName name="VD01_">#REF!</definedName>
    <definedName name="VD02_" localSheetId="2">#REF!</definedName>
    <definedName name="VD02_">#REF!</definedName>
    <definedName name="VD03_" localSheetId="2">#REF!</definedName>
    <definedName name="VD03_">#REF!</definedName>
    <definedName name="vd03__" localSheetId="2">#REF!</definedName>
    <definedName name="vd03__">#REF!</definedName>
    <definedName name="VD04_" localSheetId="2">#REF!</definedName>
    <definedName name="VD04_">#REF!</definedName>
    <definedName name="VD04_C" localSheetId="2">#REF!</definedName>
    <definedName name="VD04_C">#REF!</definedName>
    <definedName name="VD04_COMP" localSheetId="2">#REF!</definedName>
    <definedName name="VD04_COMP">#REF!</definedName>
    <definedName name="VT01_" localSheetId="2">#REF!</definedName>
    <definedName name="VT01_">#REF!</definedName>
    <definedName name="VT01_C" localSheetId="2">#REF!</definedName>
    <definedName name="VT01_C">#REF!</definedName>
    <definedName name="VT01_COMP" localSheetId="2">#REF!</definedName>
    <definedName name="VT01_COMP">#REF!</definedName>
    <definedName name="VT02_" localSheetId="2">#REF!</definedName>
    <definedName name="VT02_">#REF!</definedName>
    <definedName name="VT02__" localSheetId="2">#REF!</definedName>
    <definedName name="VT02__">#REF!</definedName>
    <definedName name="VT02_C" localSheetId="2">#REF!</definedName>
    <definedName name="VT02_C">#REF!</definedName>
    <definedName name="VT02_COMP" localSheetId="2">#REF!</definedName>
    <definedName name="VT02_COMP">#REF!</definedName>
    <definedName name="VT03_" localSheetId="2">#REF!</definedName>
    <definedName name="VT03_">#REF!</definedName>
    <definedName name="VT03__" localSheetId="2">#REF!</definedName>
    <definedName name="VT03__">#REF!</definedName>
    <definedName name="VT03_C" localSheetId="2">#REF!</definedName>
    <definedName name="VT03_C">#REF!</definedName>
    <definedName name="VT03_COMP" localSheetId="2">#REF!</definedName>
    <definedName name="VT03_COMP">#REF!</definedName>
    <definedName name="VT04_" localSheetId="2">#REF!</definedName>
    <definedName name="VT04_">#REF!</definedName>
    <definedName name="vt04__" localSheetId="2">#REF!</definedName>
    <definedName name="vt04__">#REF!</definedName>
    <definedName name="VT04_C" localSheetId="2">#REF!</definedName>
    <definedName name="VT04_C">#REF!</definedName>
    <definedName name="VT04_COMP" localSheetId="2">#REF!</definedName>
    <definedName name="VT04_COM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5" l="1"/>
  <c r="E2" i="15"/>
  <c r="F16" i="18" l="1"/>
  <c r="I8" i="11"/>
  <c r="H8" i="11" s="1"/>
  <c r="C59" i="12" l="1"/>
  <c r="C59" i="1" l="1"/>
  <c r="C63" i="12" l="1"/>
  <c r="C63" i="1"/>
  <c r="C62" i="12"/>
  <c r="C62" i="1"/>
  <c r="C61" i="12"/>
  <c r="C61" i="1"/>
  <c r="C60" i="12"/>
  <c r="C64" i="12" s="1"/>
  <c r="C60" i="1"/>
  <c r="C64" i="1" s="1"/>
  <c r="C54" i="12" l="1"/>
  <c r="C54" i="1"/>
  <c r="C51" i="1"/>
  <c r="C47" i="12"/>
  <c r="C47" i="1"/>
  <c r="D28" i="12" l="1"/>
  <c r="D28" i="1"/>
  <c r="D14" i="1"/>
  <c r="D62" i="1" l="1"/>
  <c r="D58" i="1"/>
  <c r="D35" i="1"/>
  <c r="D31" i="1"/>
  <c r="D54" i="1"/>
  <c r="D33" i="1"/>
  <c r="D59" i="1"/>
  <c r="D47" i="1"/>
  <c r="D32" i="1"/>
  <c r="D61" i="1"/>
  <c r="D53" i="1"/>
  <c r="D51" i="1"/>
  <c r="D38" i="1"/>
  <c r="D34" i="1"/>
  <c r="D60" i="1"/>
  <c r="D37" i="1"/>
  <c r="D63" i="1"/>
  <c r="D36" i="1"/>
  <c r="D7" i="11"/>
  <c r="C6" i="11"/>
  <c r="C81" i="12"/>
  <c r="C88" i="12" s="1"/>
  <c r="G53" i="12"/>
  <c r="C51" i="12"/>
  <c r="C52" i="12" s="1"/>
  <c r="C41" i="12"/>
  <c r="C39" i="12"/>
  <c r="D21" i="12"/>
  <c r="D14" i="12"/>
  <c r="C5" i="11"/>
  <c r="C55" i="12" l="1"/>
  <c r="C44" i="12"/>
  <c r="D44" i="12" s="1"/>
  <c r="D53" i="12"/>
  <c r="D37" i="12"/>
  <c r="D33" i="12"/>
  <c r="D41" i="12"/>
  <c r="D35" i="12"/>
  <c r="D52" i="12"/>
  <c r="D38" i="12"/>
  <c r="D54" i="12"/>
  <c r="D36" i="12"/>
  <c r="D32" i="12"/>
  <c r="D55" i="12"/>
  <c r="D31" i="12"/>
  <c r="D51" i="12"/>
  <c r="D34" i="12"/>
  <c r="D47" i="12"/>
  <c r="C42" i="12"/>
  <c r="D42" i="12" s="1"/>
  <c r="C65" i="12"/>
  <c r="C56" i="12"/>
  <c r="C72" i="12" s="1"/>
  <c r="D63" i="12"/>
  <c r="D59" i="12"/>
  <c r="D62" i="12"/>
  <c r="D61" i="12"/>
  <c r="D60" i="12"/>
  <c r="D58" i="12"/>
  <c r="D64" i="12"/>
  <c r="E6" i="11"/>
  <c r="C69" i="12"/>
  <c r="C48" i="12"/>
  <c r="C49" i="12" s="1"/>
  <c r="C71" i="12" s="1"/>
  <c r="D48" i="12" l="1"/>
  <c r="D65" i="12"/>
  <c r="D66" i="12" s="1"/>
  <c r="D73" i="12" s="1"/>
  <c r="C66" i="12"/>
  <c r="C73" i="12" s="1"/>
  <c r="D43" i="12"/>
  <c r="D45" i="12" s="1"/>
  <c r="D70" i="12" s="1"/>
  <c r="C43" i="12"/>
  <c r="D49" i="12"/>
  <c r="D71" i="12" s="1"/>
  <c r="D39" i="12"/>
  <c r="D69" i="12" s="1"/>
  <c r="D56" i="12"/>
  <c r="D72" i="12" s="1"/>
  <c r="D21" i="1"/>
  <c r="C81" i="1"/>
  <c r="C88" i="1" s="1"/>
  <c r="G53" i="1"/>
  <c r="C52" i="1"/>
  <c r="D52" i="1" s="1"/>
  <c r="C41" i="1"/>
  <c r="C39" i="1"/>
  <c r="C55" i="1" l="1"/>
  <c r="D55" i="1" s="1"/>
  <c r="C44" i="1"/>
  <c r="D44" i="1" s="1"/>
  <c r="C42" i="1"/>
  <c r="D42" i="1" s="1"/>
  <c r="D41" i="1"/>
  <c r="C45" i="12"/>
  <c r="C70" i="12" s="1"/>
  <c r="C74" i="12" s="1"/>
  <c r="C65" i="1"/>
  <c r="C56" i="1"/>
  <c r="C72" i="1" s="1"/>
  <c r="D74" i="12"/>
  <c r="D76" i="12" s="1"/>
  <c r="C69" i="1"/>
  <c r="C48" i="1"/>
  <c r="D43" i="1" l="1"/>
  <c r="C49" i="1"/>
  <c r="C71" i="1" s="1"/>
  <c r="D48" i="1"/>
  <c r="C66" i="1"/>
  <c r="D65" i="1"/>
  <c r="C43" i="1"/>
  <c r="C45" i="1" s="1"/>
  <c r="C70" i="1" s="1"/>
  <c r="D64" i="1"/>
  <c r="D79" i="12"/>
  <c r="D80" i="12" s="1"/>
  <c r="E5" i="11"/>
  <c r="D45" i="1"/>
  <c r="D91" i="12" l="1"/>
  <c r="D66" i="1"/>
  <c r="D56" i="1"/>
  <c r="D72" i="1" s="1"/>
  <c r="D39" i="1"/>
  <c r="D69" i="1" s="1"/>
  <c r="D49" i="1"/>
  <c r="D71" i="1" s="1"/>
  <c r="D70" i="1"/>
  <c r="C73" i="1"/>
  <c r="C74" i="1" s="1"/>
  <c r="D73" i="1" l="1"/>
  <c r="D74" i="1" s="1"/>
  <c r="D76" i="1" s="1"/>
  <c r="D79" i="1" l="1"/>
  <c r="F6" i="11"/>
  <c r="D85" i="12"/>
  <c r="D83" i="12"/>
  <c r="D82" i="12"/>
  <c r="D80" i="1" l="1"/>
  <c r="D91" i="1" s="1"/>
  <c r="G6" i="11"/>
  <c r="H6" i="11"/>
  <c r="D81" i="12"/>
  <c r="D88" i="12" s="1"/>
  <c r="I6" i="11" l="1"/>
  <c r="F5" i="11"/>
  <c r="D85" i="1"/>
  <c r="D82" i="1"/>
  <c r="D83" i="1"/>
  <c r="G7" i="11" l="1"/>
  <c r="H5" i="11"/>
  <c r="G5" i="11"/>
  <c r="D81" i="1"/>
  <c r="D88" i="1" s="1"/>
  <c r="I5" i="11" l="1"/>
  <c r="I7" i="11" s="1"/>
  <c r="I9" i="11" s="1"/>
  <c r="H9" i="11" s="1"/>
  <c r="H7" i="11"/>
</calcChain>
</file>

<file path=xl/sharedStrings.xml><?xml version="1.0" encoding="utf-8"?>
<sst xmlns="http://schemas.openxmlformats.org/spreadsheetml/2006/main" count="835" uniqueCount="474">
  <si>
    <t>PLANILHA DE ESTIMATIVA DE CUSTOS - LUCRO REAL
CONFORME IN nº 02/2008, atualizada até a IN nº 04/2015</t>
  </si>
  <si>
    <t xml:space="preserve">CATEGORIA </t>
  </si>
  <si>
    <t>CCT</t>
  </si>
  <si>
    <t>DATA BASE</t>
  </si>
  <si>
    <t>PISO</t>
  </si>
  <si>
    <t>MÓDULO 1 - COMPOSIÇÃO DA REMUNERAÇÃO:</t>
  </si>
  <si>
    <t>Percentuais</t>
  </si>
  <si>
    <t>VALOR PROPOSTA</t>
  </si>
  <si>
    <t xml:space="preserve">Salário Base </t>
  </si>
  <si>
    <t>Adicional Insalubridade SM</t>
  </si>
  <si>
    <t>Adicional Noturno</t>
  </si>
  <si>
    <t>Adicional de HE</t>
  </si>
  <si>
    <t>Hora Noturna Adicional</t>
  </si>
  <si>
    <t>Intervalo Intrajornada</t>
  </si>
  <si>
    <t>Outros Dif horas extras</t>
  </si>
  <si>
    <t>TOTAL DA REMUNERAÇÃO</t>
  </si>
  <si>
    <t>MÓDULO 2 - BENEFÍCIOS MENSAIS E DIÁRIOS</t>
  </si>
  <si>
    <t>TOTAL DOS BENEFÍCIOS MENSAIS E DIÁRIOS</t>
  </si>
  <si>
    <t>MÓDULO 3- INSUMOS DIVERSOS</t>
  </si>
  <si>
    <t>Insumos Diversos</t>
  </si>
  <si>
    <t>TOTAL DE INSUMOS DIVERSOS:</t>
  </si>
  <si>
    <t xml:space="preserve">MÓDULO 4 - ENCARGOS SOCIAIS E TRABALHISTAS </t>
  </si>
  <si>
    <t>4.1.PREVIDENCIARIO E FGTS</t>
  </si>
  <si>
    <t>VALORES</t>
  </si>
  <si>
    <t>INSS (art. 22, inciso I, Lei nº 8.212/91)</t>
  </si>
  <si>
    <t>SESI ou SESC (art. 30, Lei nº 8.036/90 e art. 1º, Lei 8.154/90)</t>
  </si>
  <si>
    <t>SENAI ou SENAC (Decreto nº 2.318/86)</t>
  </si>
  <si>
    <t>INCRA (art. 1º, I, Decreto Lei 1.146/70 e Lei 7.787, de 30/06/89)</t>
  </si>
  <si>
    <t>Salário Educação (art. 3º, inciso I, Decreto nº 87.043/82)</t>
  </si>
  <si>
    <t>FGTS (Lei Complementar nº 110/01 e art. 30, Lei nº 8.036/90)</t>
  </si>
  <si>
    <t>Risco de Acidente do Trabalho/RAT/INSS  (inciso II,B, Lei 8.212/91 e Anexo V, Decreto 6.042/08) (1)</t>
  </si>
  <si>
    <t>SEBRAE (§ 3º, art. 8º, Lei 8.029/90, alterada pela Lei nº 8.154/90)</t>
  </si>
  <si>
    <t>TOTAL :</t>
  </si>
  <si>
    <t>4.2 13º SALÁRIO</t>
  </si>
  <si>
    <t>13º Salário</t>
  </si>
  <si>
    <t>PARÂMETROS</t>
  </si>
  <si>
    <t>4.3. AFASTAMENTO MATERNIDADE</t>
  </si>
  <si>
    <t>Afastamento maternidade</t>
  </si>
  <si>
    <t>Incidência do 4.1. sobre afastamento maternidade</t>
  </si>
  <si>
    <t>4.4. PROVISÃO P\ RESCISÃO</t>
  </si>
  <si>
    <t>Aviso Prévio Indenizado ( art. 7º, XXI, CF e 477, 487 e 491, CLT) (2)</t>
  </si>
  <si>
    <t>% dispensa com aviso prévio indenizado</t>
  </si>
  <si>
    <t xml:space="preserve">Incidência de FGTS sobre o aviso prévio indenizado </t>
  </si>
  <si>
    <t>% dispensa com aviso prévio trabalhado</t>
  </si>
  <si>
    <t>Aviso Prévio Trabalhado (art. 7º, inciso XXI, CF e 477, 487 e 491, CLT)</t>
  </si>
  <si>
    <t>TOTAL</t>
  </si>
  <si>
    <t>Incidência do 4.1. sobre o Aviso Prévio Trabalhado</t>
  </si>
  <si>
    <t>4.5. CUSTO DE REPOSIÇÃO DO PROFISSIONAL AUSENTE</t>
  </si>
  <si>
    <t>Auxílio doença ( arts. 59 a 64, Lei 8.213/91, art. 18, Lei nº 8.212/91 e art. 476, CLT)</t>
  </si>
  <si>
    <t>Licença paternidade (art. 7º, inciso XIX, CF e 10, § 1º CLT)</t>
  </si>
  <si>
    <t>Faltas legais (art. 473 e 83, CLT)</t>
  </si>
  <si>
    <t>Acidente de Trabalho (arts. 19 a 23, Lei 8.213/91, art. 473, CLT e Lei nº 6.367/76)</t>
  </si>
  <si>
    <t xml:space="preserve">Subtotal </t>
  </si>
  <si>
    <t>Incidência do 4.1. sobre o Custo da Reposição</t>
  </si>
  <si>
    <t>QUADRO RESUMO - MÓDULO 4 (ENCARGOS TRABALHISTAS)</t>
  </si>
  <si>
    <t>MÓDULO 4 (ENCARGOS TRABALHISTAS)</t>
  </si>
  <si>
    <t>4.1.</t>
  </si>
  <si>
    <t>PREVIDENCIARIO E FGTS</t>
  </si>
  <si>
    <t>4.2.</t>
  </si>
  <si>
    <t>13º SALÁRIO</t>
  </si>
  <si>
    <t>4.3.</t>
  </si>
  <si>
    <t>AFASTAMENTO MATERNIDADE</t>
  </si>
  <si>
    <t>4.4.</t>
  </si>
  <si>
    <t>PROVISÃO RESCISÃO</t>
  </si>
  <si>
    <t>4.5.</t>
  </si>
  <si>
    <t>CUSTO DE REPOSIÇÃO DO PROFISSIONAL AUSENTE</t>
  </si>
  <si>
    <t xml:space="preserve">TOTAL1 (MÓDULOS: 1+2+3+4) </t>
  </si>
  <si>
    <t>MÓDULO 5 - CUSTOS INDIRETOS, TRIBUTOS E LUCRO</t>
  </si>
  <si>
    <t>A</t>
  </si>
  <si>
    <t>Taxa de Administração (Custos indiretos)</t>
  </si>
  <si>
    <t>B</t>
  </si>
  <si>
    <t>LUCRO</t>
  </si>
  <si>
    <t>C</t>
  </si>
  <si>
    <t>TRIBUTOS</t>
  </si>
  <si>
    <t>C.1</t>
  </si>
  <si>
    <t>Tributos Federais (PIS)</t>
  </si>
  <si>
    <t>Tributos Federais (COFINS)</t>
  </si>
  <si>
    <t>C.2</t>
  </si>
  <si>
    <t>Tributos Estaduais</t>
  </si>
  <si>
    <t>C.3</t>
  </si>
  <si>
    <t>Tributos Municipais (ISS)</t>
  </si>
  <si>
    <t>C.4</t>
  </si>
  <si>
    <t>Contribuição Previdenciária sobre a Receita Bruta (CPRB) Lei nº 12.546/2011 e IN RFB 1436/2013</t>
  </si>
  <si>
    <t>VALOR TOTAL (MÓDULO 5)</t>
  </si>
  <si>
    <t>(categoria profissional)</t>
  </si>
  <si>
    <t>Quantidade</t>
  </si>
  <si>
    <t>1 POSTO</t>
  </si>
  <si>
    <t>Item</t>
  </si>
  <si>
    <t>Qtde</t>
  </si>
  <si>
    <t>Categorias</t>
  </si>
  <si>
    <t>Estimativa 
Unitária</t>
  </si>
  <si>
    <t>Fator K</t>
  </si>
  <si>
    <t>Custo 
Mensal</t>
  </si>
  <si>
    <t>Custo 
Anual</t>
  </si>
  <si>
    <t>Remuneração
(Sal. Base 
+ Adicionais)</t>
  </si>
  <si>
    <t xml:space="preserve">Adicional de Periculosidade </t>
  </si>
  <si>
    <t>Uniformes</t>
  </si>
  <si>
    <t xml:space="preserve">Insumos e EPI's </t>
  </si>
  <si>
    <t>Adicional de Férias</t>
  </si>
  <si>
    <t>Número de Meses de Afastamento Maternidade</t>
  </si>
  <si>
    <t>Incidência anual de ocorrência de Afastamento Maternidade</t>
  </si>
  <si>
    <t>Multa do FGTS do Aviso Prévio Indenizado e Trabalhado</t>
  </si>
  <si>
    <t xml:space="preserve">Férias </t>
  </si>
  <si>
    <t>Terço constitucional de férias</t>
  </si>
  <si>
    <t>Quantidade média de faltas por doença no ano por posto</t>
  </si>
  <si>
    <t>Quantidade média de dias de licença paternidade</t>
  </si>
  <si>
    <t>Incidência de Ocorrência de licença paternidade</t>
  </si>
  <si>
    <t>Quantidade média de ausências legais no ano por posto</t>
  </si>
  <si>
    <t>Quantidade média de dias pagos em acidente de trabalho</t>
  </si>
  <si>
    <t>Percentual de Incidência de Acidentes de Trabalho</t>
  </si>
  <si>
    <t>Auxilio Transporte ( R$ 7,50 x 2 x 22 - 6% x SB)</t>
  </si>
  <si>
    <r>
      <rPr>
        <b/>
        <sz val="10"/>
        <rFont val="Times New Roman"/>
        <family val="1"/>
      </rPr>
      <t>Nº</t>
    </r>
  </si>
  <si>
    <r>
      <rPr>
        <b/>
        <sz val="10"/>
        <rFont val="Times New Roman"/>
        <family val="1"/>
      </rPr>
      <t>Valor unitário (R$)</t>
    </r>
  </si>
  <si>
    <r>
      <rPr>
        <b/>
        <sz val="10"/>
        <rFont val="Times New Roman"/>
        <family val="1"/>
      </rPr>
      <t>Valor total (R$)</t>
    </r>
  </si>
  <si>
    <r>
      <rPr>
        <b/>
        <sz val="10"/>
        <rFont val="Times New Roman"/>
        <family val="1"/>
      </rPr>
      <t>Descrição</t>
    </r>
  </si>
  <si>
    <r>
      <rPr>
        <b/>
        <sz val="10"/>
        <rFont val="Times New Roman"/>
        <family val="1"/>
      </rPr>
      <t>Quantidade</t>
    </r>
  </si>
  <si>
    <t>ESTIMATIVA NORMAL - SEM DESONERAÇÃO - PROCESSO n° 00200.007014/2025-64</t>
  </si>
  <si>
    <t>1.1</t>
  </si>
  <si>
    <t>1.2</t>
  </si>
  <si>
    <t>Equipe de dedicação exclusiva</t>
  </si>
  <si>
    <t>Subtotal de Materiais</t>
  </si>
  <si>
    <t>TOTAL GLOBAL</t>
  </si>
  <si>
    <t>Nº</t>
  </si>
  <si>
    <t>Especificação mínima</t>
  </si>
  <si>
    <t>Qtde estimada</t>
  </si>
  <si>
    <t>Unidade</t>
  </si>
  <si>
    <t>Valor unitário (R$)</t>
  </si>
  <si>
    <t>Valor total (R$)</t>
  </si>
  <si>
    <t>Valor unitário com inflator – 5% (R$)</t>
  </si>
  <si>
    <t>Valor total com inflator – 5% (R$)</t>
  </si>
  <si>
    <t>Agulha para encadernações diversas</t>
  </si>
  <si>
    <t>Característica: agulha de mão para costura, n° 2, em aço niquelado. Apresentação: caixa com 20 unidades. Embalagem original de fábrica, com identificação e quantidade do material. Marca de referência: NYBC ou equivalente técnico.</t>
  </si>
  <si>
    <t>unidade</t>
  </si>
  <si>
    <t>Algodão hidrófilo</t>
  </si>
  <si>
    <t>Característica: Algodão do tipo hidrófilo em fibras, 100% de algodão, pH neutro. Apresentação: em formato de rolo de 500 g. Embalagem: original de fábrica contendo identificação e quantidade do material. Marcas de referência: Cremer, similar ou equivalente técnico.</t>
  </si>
  <si>
    <t>rolo</t>
  </si>
  <si>
    <t>Almofada com pó de borracha</t>
  </si>
  <si>
    <t>Característica: almofada para limpeza, não tóxica, não abrasiva e de grão macio. Embalagem: original de fábrica, com identificação e quantidade de material. Marca de referência: Lineco ou equivalente técnico.</t>
  </si>
  <si>
    <t>Pulverizador com compreensão</t>
  </si>
  <si>
    <t>Característica: Pulverizador com bomba de compressão prévia manual, com bico com jato regulável, reservatório confeccionado em polietileno e bomba de polipropileno, com capacidade de 2 litros. Embalagem: original de fábrica contendo identificação e quantidade do material. Marca de referência: Wonder ou equivalente técnico.</t>
  </si>
  <si>
    <t>Boina de espuma politriz</t>
  </si>
  <si>
    <t>Característica: Boina espuma média de 7’, na cor branca com velcro. Embalagem: original de fábrica contendo identificação e quantidade do material. Marca de Referência: 3M ou equivalente técnico.</t>
  </si>
  <si>
    <t>Borracha limpa-tipo</t>
  </si>
  <si>
    <t>Característica: Borracha maleável e moldável, extra macia, para remoção de grafite e carvão em papel. Embalagem: original de fábrica contendo identificação e quantidade do material. Marca de referência: Cretacolor; Conté à Paris, Faber-Castell ou equivalente técnico.</t>
  </si>
  <si>
    <t>Borracha para remover adesivo</t>
  </si>
  <si>
    <t>Característica: Borracha tipo “Pick Up Rubber” para remoção de excesso de adesivo e outras substâncias em superfícies de obras, Acid Free, tamanho 5cm x 5 cm e espessura de 1 cm (aceita variação de até 10%). Embalagem: original de fábrica contendo identificação e quantidade do material. Marca de referência: Lineco ou equivalente técnico.</t>
  </si>
  <si>
    <t>Borracha plástica</t>
  </si>
  <si>
    <t>Característica: Borracha branca em formato retangular, macia, material tipo plástico leve, com capa protetora de papel. Apresentação: 5,2 x 1,6 cm (aceita variação de até 10%). Embalagem: original de fábrica contendo identificação e quantidade do material. Marca de referência: Tombow ou equivalente técnico.</t>
  </si>
  <si>
    <t>Borrifador de água 500 ml</t>
  </si>
  <si>
    <t>Característica: Borrifador de água com capacidade de 500 ml em material plástico transparente, bico ajustável e com trava em dimensões mínimas de 23 cm x 7 cm (aceita variação de até 10%). Embalagem: original de fábrica contendo identificação e quantidade do material. Marca de referência: Guarany ou equivalente téncico.</t>
  </si>
  <si>
    <t>Cabeceados diversos</t>
  </si>
  <si>
    <t>Característica: Cabeceados diversos em algodão (100%), de largura mínima de 14 cm e comprimento mínimo de 1 m (a cor dos cabeceados será informada conforme a necessidade do setor). Embalagem: original de fábrica contendo identificação e quantidade do material.</t>
  </si>
  <si>
    <t>metros</t>
  </si>
  <si>
    <t>Cabo de bisturi de aço n.º 4</t>
  </si>
  <si>
    <t>Característica: Confeccionado em aço inoxidável cirúrgico, medindo 14 cm (aceita variação de até 10%). Oferece suporte para lâminas nº 18 a 36. Apresentação: Autoclavável e com validade indeterminada. Embalagem: original de fábrica, com identificação e quantidade do material. Marca de referência: Rhosse ou equivalente técnico.</t>
  </si>
  <si>
    <t>Cadarço sarjado 1 cm</t>
  </si>
  <si>
    <t>Característica: Cadarço Sarjado alvejado, 100% algodão. Medida: 10 mm. Apresentação: rolo de 50 m de cadarço sarjado e alvejado. Embalagem original de fábrica, com identificação e quantidade do material. Aceita variação de até 10%. Marca de referência: São José ou equivalente técnico.</t>
  </si>
  <si>
    <t>Cadarço sarjado 2 cm</t>
  </si>
  <si>
    <t>Característica: Cadarço Sarjado alvejado, 100% algodão. Medida: 20 mm. Apresentação: rolo de 50 m de cadarço sarjado e alvejado. Embalagem original de fábrica, com identificação e quantidade do material. Aceita variação de até 10%. Marca de referência: São José ou equivalente técnico.</t>
  </si>
  <si>
    <t>Cera de abelha</t>
  </si>
  <si>
    <t>Característica: Cera natural de abelha na cor amarela, sendo em blocos, flocos ou pastosa. Embalagem com no mínimo 80 g, original de fábrica, com identificação e quantidade do material. Marca de referência: Beewax ou equivalente técnico.</t>
  </si>
  <si>
    <t>pote</t>
  </si>
  <si>
    <t>Cera de carnaúba</t>
  </si>
  <si>
    <t>Característica: Cera pastosa, incolor, com ceras naturais e solvente natural, com baixo odor e secagem de 2 horas. Apresentação: lata com no mínimo 900 ml, em bloco ou flocos. Embalagem original de fábrica, com identificação e quantidade do material. Marca de referência: Mococa ou equivalente técnico.</t>
  </si>
  <si>
    <t>lata</t>
  </si>
  <si>
    <t>Cera microcristalina</t>
  </si>
  <si>
    <t>Característica: Cera em pasta, incolor, produto sólido, com silicone impermeabilizante, estearato de zinco, cera virgem de abelha, cera de carnaúba, parafinas, com diluição em aguarrás mineral. Apresentação: lata com no mínimo 380 g. Embalagem original de fábrica, com identificação e quantidade do material. Marca de referência: Microcristal Ceras ou equivalente técnico.</t>
  </si>
  <si>
    <t>Cola carboxi metil celulose</t>
  </si>
  <si>
    <t>Característica: Adesivo em pó branco ou levemente amarelado, inodoro, não tóxico, livre de ácido (Acid Free), solúvel em água, com comportamento estável. Apresentação: frasco com no mínimo 40 g. Embalagem original de fábrica, com identificação e quantidade do material. Marca de referência: Lineco ou equivalente técnico.</t>
  </si>
  <si>
    <t>frasco</t>
  </si>
  <si>
    <t>Cola de coelho</t>
  </si>
  <si>
    <t>Característica: Cola de pele de coelho em pó, facilmente dissolvida em água morna. Embalagem de no mínimo 100 g, original de fábrica, com identificação e quantidade do material. Marca de referência: Casa do Restaurador ou equivalente técnico.</t>
  </si>
  <si>
    <t>Cola de contato</t>
  </si>
  <si>
    <t>Característica: Adesivo uso geral, sem toluol, à base de policloroprene, cor amarela, não tóxica, acabamento brilhante. Apresentação: lata com no mínimo 195 g. Embalagem original de fábrica, com identificação e quantidade do material. Marca de referência: Cascola ou equivalente técnico.</t>
  </si>
  <si>
    <t>Cola Klucel G</t>
  </si>
  <si>
    <t>Características: hydroxypropylcellulose solúvel em solventes orgânicos polares. É um éter de celulose não-iônico, em pó. Apresentação: frasco com no mínimo 56 g. Embalagem original de fábrica, com identificação e quantidade do material. Marcas de referência: Casa do Restaurador ou equivalente técnico</t>
  </si>
  <si>
    <t>Cola para madeira</t>
  </si>
  <si>
    <t>Característica: Cola para madeira atóxica (livre de solventes), fórmula à prova d’água, com aprovação na norma de resistência à água ANSI Tipo I e FDA. Apresentação: frasco com o mínimo de 263 g (com variação de até 20% para mais ou para menos). Embalagem original de fábrica, com identificação e quantidade do material. Marca de referência: Titebonde tipo III ou equivalente técnico.</t>
  </si>
  <si>
    <t>Cola PVA neutra</t>
  </si>
  <si>
    <t>Característica: Cola PVA adesiva com pH neutro e secagem sem mancha, removível com água, feita com material de acetato de polivinil. Apresentação: frasco com no mínimo de 1000 ml. Embalagem original de fábrica, com identificação e quantidade do material. Marca de referência: Lineco ou equivalente técnico.</t>
  </si>
  <si>
    <t>Dobradeira/Espátula de teflon</t>
  </si>
  <si>
    <t>Característica: Dobradeira em teflon com medidas de: 150 mm x 20 mm x 6 mm (aceita variação de até 10%). Embalagem original de fábrica, com identificação e quantidade do material. Marca de referência: OficinaFu ou equivalente técnico.</t>
  </si>
  <si>
    <t>Escova juba</t>
  </si>
  <si>
    <t>Característica: Escova Juba com cabo de madeira anatômico, cerdas macias 100% naturais, tendo por medida 25,4 cm e cerdas de 3,3 cm (aceita variação de até 10%). Embalagem original de fábrica, com identificação e quantidade do material. Marca de referência: Sinoart ou equivalente técnico</t>
  </si>
  <si>
    <t>Espátula artística de metal com cabo madeira</t>
  </si>
  <si>
    <t>Característica: Espátula artística n.º 10 feita de aço com cabo de madeira indicada para uso técnico em tela, painel e outras superfícies. Embalagem original de fábrica, com identificação e quantidade do material. Marca de referência: Keramik ou equivalente técnico.</t>
  </si>
  <si>
    <t>Característica: Espátula artística n.º 6 feita de aço flexível com cabo de madeira, indicada para o uso em técnicas. Marca de Referência: Keramik ou equivalente técnico.</t>
  </si>
  <si>
    <t>Espátula/Dobradeira de osso</t>
  </si>
  <si>
    <t>Característica: Espátula/dobradeira feita de osso (costela de boi). Apresentação: medidas mínimas de 15 cm x 2,3 cm. Embalagem original de fábrica, com identificação e quantidade do material. Marca de referência: Lineco ou equivalente técnico.</t>
  </si>
  <si>
    <t>Esponja natural / Ruber Pad</t>
  </si>
  <si>
    <t>Característica: Esponja à base de borracha natural, medindo no mínimo 150 x 70 x 1,5 mm (aceita variação de até 10%). Embalagem original de fábrica, com identificação e quantidade do material.</t>
  </si>
  <si>
    <t>Estilete L2</t>
  </si>
  <si>
    <t>Característica: Estilete retrátil L2 de uso profissional, medindo 18 mm (aceita variação de até 10%), de corpo robusto e empunhadura emborrachada. Lâminas substituíveis com segmento para renovação da ponta e do fio. Botão giratório para travamento de segurança da lâmina. Embalagem original de fábrica, com identificação e quantidade do material. Marca de referência: Olfa ou equivalente técnico.</t>
  </si>
  <si>
    <t>Lâmina de estilete L2 (pacote com 10)</t>
  </si>
  <si>
    <t>Característica: Lâminas de estilete de aço carbono, para utilização em estilete L2, de 18 mm. Apresentação: Estojo econômico com mínimo de 10 unidades. Embalagem original de fábrica, com identificação e quantidade do material. Marca de referência: Olfa ou equivalente técnico.</t>
  </si>
  <si>
    <t>Estojo de aquarela (45 cores)</t>
  </si>
  <si>
    <t>Característica: Estojo contendo pastilhas de tinta aquarela em pigmentos puros. Apresentação: estojo compacto e portátil em plástico, com 45 cores. Embalagem original de fábrica, com identificação e quantidade do material. Marca de referência: Winsor e Newton ou equivalente técnico.</t>
  </si>
  <si>
    <t>Estojo de lápis pastel seco 48 cores</t>
  </si>
  <si>
    <t>Característica: Estojo de metal contendo 48 cores de lápis pastel seco. Embalagem original de fábrica, com identificação e quantidade do material. Marca de referência: Conté à Paris ou equivalente técnico.</t>
  </si>
  <si>
    <t>Estojo de giz pastel seco 48 cores</t>
  </si>
  <si>
    <t>Característica: Estojo contendo 48 cores em bastões de pastel seco. Embalagem original de fábrica, com identificação e quantidade do material. Marca de referência: Conté à Paris ou equivalente técnico.</t>
  </si>
  <si>
    <t>Estopa</t>
  </si>
  <si>
    <t>Característica: Fio 100% algodão, na cor branca Apresentação: saco com no mínimo 1 kg. Embalagem original de fábrica, com identificação e quantidade do material. Marca de referência: Atlas ou equivalente técnico.</t>
  </si>
  <si>
    <t>Filme de poliéster 50 micras</t>
  </si>
  <si>
    <t>Característica: filme poliéster cristal de 50 micras, qualidade arquivística, 100% transparente, 100% puro e completamente inerte (sem a presença de plasticidas e/ou outros químicos que possam migrar para a documentação acondicionada, e completamente inerte). Apresentação: rolo medindo 1 x 50 m (aceita variação de até 10%). Embalagem original de fábrica, com identificação e quantidade do material. Marcas de Referência: Mylar, Melinex ou equivalentes técnicos.</t>
  </si>
  <si>
    <t>Filme de poliéster 100 micras</t>
  </si>
  <si>
    <t>Característica: filme poliéster cristal de 100 micras, qualidade arquivística, 100% transparente, 100% puro e completamente inerte (sem a presença de plasticidas e/ou outros químicos que possam migrar para a documentação acondicionada, e completamente inerte). Apresentação: rolo medindo 1 x 30 m (aceita variação de até 10%). Embalagem original de fábrica, com identificação e quantidade do material. Marcas de Referência: Mylar, Melinex ou equivalente técnico.</t>
  </si>
  <si>
    <t>Filme plástico retrátil</t>
  </si>
  <si>
    <t>Características: filme plástico em rolo, com aplicador; retrátil (stretch). Apresentação: rolo com 10 cm de altura e 100 m comprimento (aceita variação de até 20%). Embalagem original de fábrica, com identificação e quantidade do material.</t>
  </si>
  <si>
    <t>Fita crepe Kraft corrugado</t>
  </si>
  <si>
    <t>Características: Fita Kraft crepe coberto com adesivo à base de borracha natural e resinas. Dimensões mínimas: 50 mm x 50 m. Embalagem original de fábrica, com identificação e quantidade de material. Marca de referência: 3M, equivalente ou superior</t>
  </si>
  <si>
    <t>Fita dupla-face Acid Free</t>
  </si>
  <si>
    <t>Característica: produzida em filme de PVC macio e transparente em ambos os lados, livre de ácidos e solventes. Revestido com adesivo de acrilato sem solventes, resistente ao envelhecimento e permanentemente elástico; pH 7 aproximadamente. Dimensão: rolo com 2,5 x 33 m (aceita variação de até 15%). Embalagem original de fábrica, com identificação e quantidade de material. Marca de Referência: Cia Visual ou equivalente técnico.</t>
  </si>
  <si>
    <t>Filmoplast P</t>
  </si>
  <si>
    <t>Característica: Fita de papel transparente, fina, sem polpa de madeira e qualquer ácido. Revestida com adesivo neutro, solúvel em água; não amarela com o passar do tempo. PH neutro, revestida com cálcio de CaCO3. Dimensão: rolo de 2 mm x 50 m (aceita variação de até 10%). Embalagem original de fábrica, com identificação e quantidade de material. Marca de Referência: Neschen ou equivalente técnico.</t>
  </si>
  <si>
    <t>Furador de encadernação</t>
  </si>
  <si>
    <t>Característica: Furador com cabo fino adequado para encadernação, por possibilitar furos favoráveis à costura. Embalagem original de fábrica, com identificação e quantidade de material. Marca de Referência: Lineco AWL LIGHT DUTY ou equivalente técnico.</t>
  </si>
  <si>
    <t>Godê (Godets) duplo aço inoxidável</t>
  </si>
  <si>
    <t>Característica: Godê em aço inox duplo com tampa de rosca e clip metálico. Para todos os tipos de tintas. Resistente a solventes, mediuns ou óleos. Ideal para uso com paletas planas de madeira. Medidas: 4 cm de diâmetro (aceita variação de até 10%). Composição: aço. Embalagem: original de fábrica, com identificação e quantidade de material. Marca de Referência: Keramik ou equivalente técnico.</t>
  </si>
  <si>
    <t>Goma laca indiana</t>
  </si>
  <si>
    <t>Característica: Resina em finas escamas; semitransparente. Solúvel em álcool absoluto. Frasco com no mínimo 50 g. Embalagem original de fábrica, com identificação e quantidade do material. Marca de Referência: Casa do Restaurador ou equivalente técnico.</t>
  </si>
  <si>
    <t>Grampeador flexipontas pneumático</t>
  </si>
  <si>
    <t>Característica: Grampeador pneumático profissional PI-515 FlexPoint, com carcaça em alumínio, empunhadura emborrachada com capacidade de até 300 grampos. Embalagem: original de fábrica, com identificação e quantidade de material. Marca de Referência: DTil ou equivalente técnico.</t>
  </si>
  <si>
    <t>Grampo Flexipontas 15 mm</t>
  </si>
  <si>
    <t>Característica: Grampo flexivel para pistola Flexipont do tamanho 15 mm; fabricado em aço pintado. Apresentação: caixa com 5.000 peças. Embalagem original de fábrica, com identificação e quantidade de material. Marca de Referência: INMES ou equivalente técnico.</t>
  </si>
  <si>
    <t>caixa</t>
  </si>
  <si>
    <t>Hidróxido de Cálcio</t>
  </si>
  <si>
    <t>Característica: Hidróxido de cálcio com aspecto físico em pó ou cristal fino branco, com grau de pureza mínima de 95%. Apresentação: pó em frasco com capacidade mínima de 1 kg (aceita variação de até 10%). Embalagem original de fábrica, com identificação e quantidade do material. Marca de Referência: Dinâmica ou equivalente técnico.</t>
  </si>
  <si>
    <t>quilo</t>
  </si>
  <si>
    <t>Jogo de chaves de fenda comum e phillips com 18 peças</t>
  </si>
  <si>
    <t>Característica: Jogo com no mínimo 18 peças de chaves de fenda e phillips. Cabo de pegada ergonômica, empunhadura suave e com alta aderência. Haste em aço cromo vanádio e temperadas. Acabamento cromado. Pontas magnéticas negras. Exemplos de chaves constantes do kit: - 4 fendas SL: ¼ x 1.1/2’(6,5 x 38) - 3 / 16 x 3’ (5,5 x 75) - 1 / 4 x 4’ (6,5 x 100) - 5 / 16 x 6’ (3 x 150) - 4 fendas cruzadas PH: 2 x 1.1/2’ (2 x 38) - 1 x 3’ (1 x 75) - 2 x 4’ (2 x 100) - 3 x 6’ (3 x 150) - 10 chaves de precisão: 50 mm - 2 fendas SL: 3 / 32 1 / 8 - 2 fendas cruzadas: PH00 - PH0 - 6 Tork. s: T5 - T6 - T7 - T8 - T9 – T10. Embalagem original de fábrica, com identificação e quantidade de material. Marcas de referência: Fortgpro, Vonder ou equivalentes técnicos.</t>
  </si>
  <si>
    <t>Kit de acessórios para micro retifica</t>
  </si>
  <si>
    <t>Características: Jogo com no mínimo 350 peças. O kit contém, minimamente: lixas, disco diamantado, discos de corte, discos de lixa, escovas de inox, escovas de latão, pasta para polimento, pinças para micro retífica, etc. Acompanha maleta em ABS com tampa transparente. Marca de referência: Dremel ou equivalente técnico.</t>
  </si>
  <si>
    <t>Kit de brocas</t>
  </si>
  <si>
    <t>Características: Conjunto em aço. Aplicação: madeira, concreto e ferro. Tipo: cilíndrica com 3 pontas. Componentes: mínimo de 25 peças, com diâmetros variados. Marcas de referência: Bosch, Vonder ou equivalente técnico.</t>
  </si>
  <si>
    <t>Kit de mini alicates</t>
  </si>
  <si>
    <t>Características: conjunto de alicates forjados em aço inox de alto carbono, acabamento cromado, cabo emborrachado. No mínimo 4 alicates no kit (tamanho universal de 8’, bico meia cana tamanho 6’, de corte tamanho 6’ e alicate de pressão tamanho 10’). Marca de Referência: Tramontina ou equivalente técnico.</t>
  </si>
  <si>
    <t>Kit formão</t>
  </si>
  <si>
    <t>Características: material do corpo em cromo vanádio; material do cabo em madeira; bitola de: 3/8, 1/2, 5/8 e 3/4’. Jogo com no mínimo 4 peças. Embalagem original de fábrica, com identificação e quantidade de material. Marca de referência: Rocast ou equivalente técnico.</t>
  </si>
  <si>
    <t>Lâminas de bisturi nº 10</t>
  </si>
  <si>
    <t>Característica: Lâmina em aço carbono ou inoxidável, descartável, estéril e apirogênica, resistente à corrosão e acondicionada individualmente. Apresentação: caixa com 100 unidades. Embalagem original de fábrica, com identificação e quantidade do material. Marca de Referência: Descarpack ou equivalente técnico.</t>
  </si>
  <si>
    <t>Lâminas de bisturi nº 24</t>
  </si>
  <si>
    <t>Lápis 6B</t>
  </si>
  <si>
    <t>Característica: Lápis grafite com diâmetro de 3 mm. Dureza carga: 6b. Formato de corpo sextavado. Apresentação: caixa com 12 unidades Embalagem original de fábrica, com identificação e quantidade de material. Marcas de referência: Faber-Castell ou equivalente técnico.</t>
  </si>
  <si>
    <t>Linhas de encadernação nº 10</t>
  </si>
  <si>
    <t>Característica: Linha Corrente Glacê 10; 100% algodão com no mínimo 900 m. Embalagem original de fábrica, com identificação e quantidade do material.</t>
  </si>
  <si>
    <t>Lixa para lixadeira orbital nº 180</t>
  </si>
  <si>
    <t>Característica: Lixa orbital n.º 180 para lixadeira excêntrica roto orbital de velcro, 220 grãos com diâmetro de 125 mm. Apresentação: pacote com no mínimo 10 folhas. Embalagem original de fábrica, com identificação e quantidade de material. Marca de referência: Bosch ou equivalente técnico.</t>
  </si>
  <si>
    <t>pacote</t>
  </si>
  <si>
    <t>Lixa para lixadeira orbital nº 220</t>
  </si>
  <si>
    <t>Característica: Lixa orbital n.º 220 para lixadeira excêntrica roto orbital de velcro, 220 grãos com diâmetro de 125 mm. Apresentação: individual. Embalagem original de fábrica, com identificação e quantidade de material. Marca de referência: Bosch ou equivalente técnico.</t>
  </si>
  <si>
    <t>Lixa em folhas nº 220</t>
  </si>
  <si>
    <t>Característica: Folha de lixa de metal com grão óxido de alumínio; gramatura de 220. Apresentação: pacote com no mínimo 10 unidades. Embalagem original de fábrica, com identificação e quantidade de material. Marca de referência: Bosch ou equivalente técnico.</t>
  </si>
  <si>
    <t>Lixa em folhas n° 320</t>
  </si>
  <si>
    <t>Característica: Folha de lixa para madeira de grão óxido de alumínio, seco, com gramatura de 320. Apresentação: pacote com no mínimo 10 unidades. Embalagem original de fábrica, com identificação e quantidade do material. Marca de referência: Bosch ou equivalente técnico.</t>
  </si>
  <si>
    <t>Luva de algodão com GRIP</t>
  </si>
  <si>
    <t>Característica: Luva com no mínimo 84% de algodão com pequenos nódulos de vinil na palma das mãos e dedos. Embalagem original de fábrica, com identificação e quantidade do material. Marca de referência: Casa do Restaurador ou equivalente técnico equivalente.</t>
  </si>
  <si>
    <t>par</t>
  </si>
  <si>
    <t>Martelo</t>
  </si>
  <si>
    <t>Característica: Martelo “de unha” para introduzir ou remover pregos, rasgar e remover componentes estruturais de madeiras, medindo no mínimo 20 mm. Com cabeça de aço especial jateada, superfície resistente a deformação e lasca, e cabo de madeira maciça envernizado. Marca de referência: Tramontina ou equivalente técnico.</t>
  </si>
  <si>
    <t>Massa de poliéster com catalisador</t>
  </si>
  <si>
    <t>Característica: Resina poliéster insaturada, pigmentos, cargas minerais, aditivos e monômeros especiais M3500. Apresentação: lata com no mínimo 750 g. Embalagem original de fábrica, com identificação e quantidade do material. Marca de referência: Lazzuril ou equivalente técnico similar.</t>
  </si>
  <si>
    <t>Paleta de acrílico</t>
  </si>
  <si>
    <t>Característica: Chapa de plástico branca, de tamanho mínimo de 23 x 17 cm, lisa e oval, com 10 cavidades redondas, sendo que o centro da paleta se apresenta plano. Possui um orifício para introduzir o polegar. Marca de Referência: Trident ou equivalente técnico.</t>
  </si>
  <si>
    <t>Paleta em madeira</t>
  </si>
  <si>
    <t>Característica: Chapa de Eucatex, de tamanho mínimo de 30 cm x 40 cm, com cobertura em fórmica lisa com fino acabamento; formato oval e com orifício para introduzir o polegar.</t>
  </si>
  <si>
    <t>Palitos de churrasco</t>
  </si>
  <si>
    <t>Característica: Espeto de bambu natural com no mínimo de 18 cm. Apresentação: pacote com 50 unidades. Embalagem original de fábrica, com identificação e quantidade de material. Marca de referência: Gina ou equivalente técnico.</t>
  </si>
  <si>
    <t>Papel Filifold 330 g</t>
  </si>
  <si>
    <t>Característica: Em cor palha/creme; com reserva alcalina, pH mínimo de 8,5, resistência a dobras e vincos. Medidas: 85 x 100 cm (largura x comprimento – aceita até 10% de variação). Apresentação: pacote com 100 folhas. Embalagem original de fábrica, com identificação e quantidade do material.</t>
  </si>
  <si>
    <t>Papel Glassine 30 g</t>
  </si>
  <si>
    <t>Características: Material polipropileno, tipo glassine, espessura 0,035 micra, pH neutro e translúcido. Medidas: 22 cm x 1,21 m. Gramatura mínima: 35g/m². Embalagem original de fábrica, com identificação e quantidade de material. Marcas de referência: Casa do Restaurador, Talas ou equivalente técnico.</t>
  </si>
  <si>
    <t>Papel Japonês 5 g/m²</t>
  </si>
  <si>
    <t>Características: De cor natural transparente com medidas mínimas de 43 x 50 cm. Embalagem original de fábrica, com identificação e quantidade do material.</t>
  </si>
  <si>
    <t>Papel Japonês 9 g/m²</t>
  </si>
  <si>
    <t>Características: De cor natural transparente. Embalagem: rolo de 97 x 20 m (aceita até 10% de variação). Embalagem original de fábrica, com identificação e quantidade do material.</t>
  </si>
  <si>
    <t>Papel Japonês 11 g/m²</t>
  </si>
  <si>
    <t>Características: De cor natural transparente. Embalagem: rolo de 61 cm x 91 cm (aceita até 10% de variação). Embalagem original de fábrica, com identificação e quantidade do material.</t>
  </si>
  <si>
    <t>Papel mata-borrão 250 g</t>
  </si>
  <si>
    <t>Características: Papel tipo filtro produzido a partir de fibras vegetais, isentas de resíduos com superfícies levemente texturizada e pH 7; gramatura mínima de 250 g/m²; de cor branco natural. Apresentação: 50 x 70 m (largura x comprimento), aceitando até 10% de variação. Embalagem original de fábrica, com identificação e quantidade do material. Marca de referência: BVC ou equivalente técnico.</t>
  </si>
  <si>
    <t>Papel Microondulado Acid Free</t>
  </si>
  <si>
    <t>Característica: Cartão rígido micro-ondulado ONDA E, resistente a sujidade, apagável e à prova de fricção. Resistente ao envelhecimento; produzido com 100% de celulose branqueada; livre de fibras de madeira; livre de lignina; pH entre 7,5 e 10,0; livre de ácidos; reserva de carbonato de cálcio natural. Embalagem original de fábrica, com identificação e quantidade de material. Dimensão: folhas de no mínimo de 1,05 x 1,75 m, espessura total de 1,65 mm e 560 g/m2 (aceita variação dos parâmetros em até 10%). Cor: cinza claro/branco. Embalagem original de fábrica, com identificação e quantidade de material. Marca de Referência: Bvc/Klug, Lineco ou equivalente técnico.</t>
  </si>
  <si>
    <t>Papel siliconado</t>
  </si>
  <si>
    <t>Característica: papel branco tipo monolúcido, siliconado em uma face, de material desmoldante e antiaderente à base de polímeros de silicone. Suporta aplicação de calor sem grudar e resiste à temperatura de até 200º por minuto. Produzido em base aquosa, sem pasta mecânica; livre de impurezas; pH neutro; cor branca. Dimensão: rolo com no mínimo 1,5 x 50 m. Gramatura de 110 g/m2. Embalagem original de fábrica, com identificação e quantidade do material. Marca de Referência: BVC ou equivalente técnico.</t>
  </si>
  <si>
    <t>Papel Tyvek</t>
  </si>
  <si>
    <t>Características: feito de fibras de polietileno de alta densidade; atóxico, cor branca, resistência a UV, pH neutro, resistente a rasgos e água, antiestática, gramatura mínima de 55 g/m2. Cor: branco. Dimensões mínimas: 1,016 x 50 m. Embalagem original de fábrica, com identificação e quantidade do material. Marca de referência: Tyveck ou equivalente técnico.</t>
  </si>
  <si>
    <t>Papel Vegetal</t>
  </si>
  <si>
    <t>Característica: papel vegetal translúcido. Gramatura mínima: 90 g/m². Dimensões mínimas: rolos com 1,10m x 20 m. Embalagem original de fábrica, com identificação e quantidade do material. Marca de referência: Canson ou equivalente técnico.</t>
  </si>
  <si>
    <t>Poraloid B72</t>
  </si>
  <si>
    <t>Característica: Resina acrílica termoplástica. É um copolímero de metil acrilato/etil metacrilato. Durável e sem se tornar amarelo. Solúvel em acetato de amila, tolueno entre outros. O pH da resina em solventes é neutro. 100% puro, com embalagem de no mínimo 345 g, original de fábrica, com identificação e quantidade do material. Marca de referência: Casa do Restaurador ou equivalente técnico.</t>
  </si>
  <si>
    <t>Pinça para dissecção nº 14</t>
  </si>
  <si>
    <t>Característica: Confeccionada em aço inoxidável cirúrgico, ponta fina com serrilha, projetada para agarrar e manipular pequenos fragmentos. Medindo no mínimo 14 cm. Marca de referência: Cooperflex ou equivalente técnico.</t>
  </si>
  <si>
    <t>Pincel chato nº 12</t>
  </si>
  <si>
    <t>Características: Cerdas naturais, virola de alumínio polido e cabo longo de madeira. Comprimento mínimo de 27 cm. Marca de referência: Tigre (modelo 815, n12) ou equivalente técnico.</t>
  </si>
  <si>
    <t>Pincel chato nº 14</t>
  </si>
  <si>
    <t>Características: Cerdas naturais, virola de alumínio polido e cabo longo de madeira. Comprimento mínimo de 27 cm. Marca de referência: Tigre (modelo 815, n14) ou equivalente técnico.</t>
  </si>
  <si>
    <t>Pincel chato nº 16</t>
  </si>
  <si>
    <t>Pincel chato nº 18</t>
  </si>
  <si>
    <t>Características: Cerdas naturais, virola de alumínio polido e cabo longo de madeira. Comprimento mínimo de 27 cm. Marca de referência: Tigre (modelo 815, n20) ou equivalente técnico.</t>
  </si>
  <si>
    <t>Pincel chato nº 20</t>
  </si>
  <si>
    <t>Características: Cerdas naturais, virola de alumínio polido e cabo longo de madeira. Comprimento mínimo de 27 cm. Marca de referência: Tigre (modelo 815, n18) ou equivalente técnico.</t>
  </si>
  <si>
    <t>Pincel chato nº 22</t>
  </si>
  <si>
    <t>Características: Cerdas naturais, virola de alumínio polido e cabo longo de madeira. Comprimento mínimo de 28 cm. Marca de referência: Tigre (modelo 815, n22) ou equivalente técnico.</t>
  </si>
  <si>
    <t>Pincel pelo de Marta nº 0</t>
  </si>
  <si>
    <t>Característica: Pincel pelo de marta, formato redondo, nº 0, cabo curto. Marcas de referência: Tigre, Condor ou equivalente técnico.</t>
  </si>
  <si>
    <t>Pincel pelo de Marta nº 2</t>
  </si>
  <si>
    <t>Característica: Pincel pelo de marta, formato redondo, nº 2, cabo curto. Marcas de referência: Tigre, Condor ou equivalente técnico.</t>
  </si>
  <si>
    <t>Pincel Aquash Brush</t>
  </si>
  <si>
    <t>Característica: Pincel com reservatório para água e tampa protetora. Marca de referência: Pentel ou equivalente técnico.</t>
  </si>
  <si>
    <t>Pincel Cerda Gris de ¾</t>
  </si>
  <si>
    <t>Característica: Pincel com cerdas gris, com cabo do pincel em polipropileno. Tamanho: ¾’ (19 mm). Comprimento: 18,2 cm. Largura: 2 cm. Altura: 0,8 cm. Aceita variação em até 10% nos parâmetros. Marca de referência: Tigre, Condor ou equivalente técnico.</t>
  </si>
  <si>
    <t>Pincel Cerda Gris 11</t>
  </si>
  <si>
    <t>Característica: Pincel com cerdas gris, com cabo do pincel em polipropileno. Tamanho: 1’ (25,4 mm). Comprimento: 19 cm. Largura: 2 cm. Altura: 0.8 cm. Aceita variação em até 10% nos parâmetros. Marca de referência: Tigre, Condor ou equivalente técnico.</t>
  </si>
  <si>
    <t>Pincel Hake Bamboo 1 ½’</t>
  </si>
  <si>
    <t>Características: Pincel fabricado com pelo de cabra e cabo de bambu. Apresentação: 1 ½’. Marca de referência: Keramik ou equivalente técnico.</t>
  </si>
  <si>
    <t>Pincel Hake Bamboo 2’</t>
  </si>
  <si>
    <t>Característica: Pincel fabricado com pelo de cabra e cabo de bambu. Apresentação: 2’. Marca de referência: Keramik ou equivalente técnico.</t>
  </si>
  <si>
    <t>Pincel Hake Bamboo 6’</t>
  </si>
  <si>
    <t>Características: Pincel fabricado com pelo de cabra e cabo de bambu. Apresentação: 6’. Marca de referência: Keramik ou equivalente técnico.</t>
  </si>
  <si>
    <t>Pincel Hake Chinesa nº 1</t>
  </si>
  <si>
    <t>Características: Trincha chata para aplicação de água ou soluções líquidas de cloreto, adesivos ou tintas. Feita com cerdas brancas e macias, que são cuidadosamente fixadas em rústico cabo de madeira, sem cinta de metal. Comprimento mínimo: 2,5 cm. Marca referência: Keramik ou equivalente técnico.</t>
  </si>
  <si>
    <t>Pincel Hake Chinesa nº 5</t>
  </si>
  <si>
    <t>Características: Trincha chata para aplicação de água ou soluções líquidas de cloreto, adesivos ou tintas. Feita com cerdas brancas e macias, que são cuidadosamente fixadas em rústico cabo de madeira, sem cinta de metal. Comprimento mínimo: 3,8 cm. Marca referência: Keramik ou equivalente técnico.</t>
  </si>
  <si>
    <t>Pincel Hake Chinesa nº 7</t>
  </si>
  <si>
    <t>Características: Trincha chata para aplicação de água ou soluções líquidas de cloreto, adesivos ou tintas. Feita com cerdas brancas e macias, que são cuidadosamente fixadas em rústico cabo de madeira, sem cinta de metal. Comprimento mínimo: 5,5 cm. Marca referência: Keramik ou equivalente técnico.</t>
  </si>
  <si>
    <t>Pincel Hake Chinesa nº 9</t>
  </si>
  <si>
    <t>Pincel redondo nº 6</t>
  </si>
  <si>
    <t>Características: pincel redondo tipo brochinha, com ponta redonda e cabo curto de madeira natural; virola de alumínio. Marcas de referência: Tigre, Condor ou equivalente técnico.</t>
  </si>
  <si>
    <t>Pincel sintético chanfrado nº 18</t>
  </si>
  <si>
    <t>Características: cerdas de pelo sintético; formato chanfrado e virola de alumínio. Marcas de referência: Tigre, Condor ou equivalente técnico.</t>
  </si>
  <si>
    <t>Placa de espuma de polietileno</t>
  </si>
  <si>
    <t>Características: placa de espuma de polietileno expandido. Aspecto físico: sólido. Dimensões: 2.000 x 1.000 x 5 mm (C x L x E). Admite-se variação de até 10%. Cor: branca. Sem cola. Embalagem original de fábrica, com identificação e quantidade do material. Marca de referência: Plastolândia ou equivalente técnico.</t>
  </si>
  <si>
    <t>Plástico bolha transparente</t>
  </si>
  <si>
    <t>Característica: bobina com 130 cm x 100 m (com variação máxima de 10% nas dimensões).; Cor: transparente. Embalagem original de fábrica, com identificação e quantidade do material. Marca de referência: Ecobolha ou equivalente técnico.</t>
  </si>
  <si>
    <t>Pregos de aço com cabeça</t>
  </si>
  <si>
    <t>Característica: prego polido com cabeça 15 x 15 mm. Apresentação: pacote com 1 kg. Embalagem: original de fábrica, com identificação e quantidade do material. Marca de referência: Gerdau ou equivalente técnico.</t>
  </si>
  <si>
    <t>Pregos de aço sem cabeça</t>
  </si>
  <si>
    <t>Característica: prego em aço polido sem cabeça 6 x 7. Apresentação: pacote com 1 kg. Embalagem: original de fábrica, com identificação e quantidade do material. Marca de referência: Gerdau ou equivalente técnico.</t>
  </si>
  <si>
    <t>Primer automotivo</t>
  </si>
  <si>
    <t>Composição: resinas alquídicas, cargas minerais, nitrocelulose, aditivos, pigmentos inorgânicos e orgânicos, solventes oxigenados e hidrocarbonetos. Apresentação: lata de no mínimo 900 ml. Embalagem: original de fábrica, com identificação e quantidade do material. Marca de referência: Anjo ou equivalente técnico.</t>
  </si>
  <si>
    <t>Raspador plano</t>
  </si>
  <si>
    <t>Características: lâmina metálica, cabo do raspador de plástico ABS. Comprimento aproximado: 150 mm. Comprimento aproximado da lâmina: 62 mm. Espessura da lâmina: 0,5 mm. Apresentação: jogo com no mínimo 10 lâminas. Admite-se variação de até 10% nos parâmetros de tamanho. Embalagem original de fábrica, com identificação e quantidade do material. Marca de referência: Vonder ou equivalente técnico.</t>
  </si>
  <si>
    <t>Régua aço inoxidável 30 cm</t>
  </si>
  <si>
    <t>Característica: Régua com medidas em centímetros e polegadas. Material: aço inoxidável. Graduação em milímetros. Marca de referência: Sinoart ou equivalente técnico.</t>
  </si>
  <si>
    <t>Régua aço inoxidável 40 cm</t>
  </si>
  <si>
    <t>Régua aço inoxidável 60 cm</t>
  </si>
  <si>
    <t>Removedor pastoso</t>
  </si>
  <si>
    <t>Características: Composto de hidrocarbonetos aromáticos, algodão colódio, álcoois, ésteres, cetonas e éteres glicólicos, além de hidrocarboneto alifático. Composição: pastosa ou em gel Apresentação: lata com no mínimo 1 kg. Embalagem original de fábrica, com identificação e quantidade do material. Marca referência: MaxiRubber ou equivalente técnico.</t>
  </si>
  <si>
    <t>Rolo de espuma para pintura 5 cm</t>
  </si>
  <si>
    <t>Características: rolo de espuma amarelo indicado para uso com tintas, vernizes e seladores. Tamanho: mínimo de 5 cm. Cabo de copolímero. Marca de referência: Tigre ou equivalente técnico.</t>
  </si>
  <si>
    <t>Rolo para pintura de lã de carneiro</t>
  </si>
  <si>
    <t>Características: rolo para pintura de lã de carneiro. Cabo de copolímero. Marca de referência: Tigre ou equivalente técnico.</t>
  </si>
  <si>
    <t>Sargento 10’ (grampo tipo C)</t>
  </si>
  <si>
    <t>Característica: grampo tipo C (grampo sargento) nº 10. Fabricado em ferro fundido nodular, com fuso em aço com rosca trapezoidal zincada. A parte do fundido onde se faz a rosca para o fuso é sextavada externa, que auxilia na fixação. Acabamento em pintura a pó eletrostática texturizada. Marca de referência: Metalsul ou equivalente técnico.</t>
  </si>
  <si>
    <t>Seladora para madeira</t>
  </si>
  <si>
    <t>Características: produto incolor utilizado como fundo nivelador de superfícies de madeira maciça ou derivados de madeira. Composto de resinas alquidícias modificadas, resina maleica, nitro celulose, aditivos, minerais inertes, álcoois, ésteres e hidrocarbonetos aromáticos (livres de benzeno). Apresentação: lata com variação de 900 ml a 1 litro. Marca de referência: Sherwin Williams ou equivalente técnico.</t>
  </si>
  <si>
    <t>Solução tampão pH 4</t>
  </si>
  <si>
    <t>Características: solução líquida, incolor e inodora. Apresentação: frasco com no mínimo 500 ml. Densidade: mínima de 1,01 g/ml, com variação de até 4%. Embalagem original de fábrica, com identificação e quantidade do material. Marca de referência: Synth ou equivalente técnico.</t>
  </si>
  <si>
    <t>Solução tampão pH 7</t>
  </si>
  <si>
    <t>Solução tampão pH 10</t>
  </si>
  <si>
    <t>Suporte flexível de 7’ com velcro</t>
  </si>
  <si>
    <t>Característica: suporte flexível para uso em politriz, com diâmetro de 7’. Diâmetro do furo: 14 mm. Espessura do disco de borracha: 2,5 mm. Admite-se variação nos parâmetros de até 10%. Marca de referência: Vonix ou equivalente técnico.</t>
  </si>
  <si>
    <t>Tecido de algodão cru</t>
  </si>
  <si>
    <t>Característica: algodão tipo telinha produzido a partir de fibras naturais de algodão. Possui trama fina e aberta. Medida mínima de 1,5 m de largura, com 50 m. Cor: crua. Embalagem original de fábrica, com identificação e quantidade do material.</t>
  </si>
  <si>
    <t>metro</t>
  </si>
  <si>
    <t>Tecido de linho</t>
  </si>
  <si>
    <t>Características: tecido fino 100% linho, fibra fina e trama aberta. Medida mínima de 1,5 m de largura, com 50 m. Cor: cru ou bege natural. Embalagem original de fábrica, com identificação e quantidade do material.</t>
  </si>
  <si>
    <t>Tecido voil branco</t>
  </si>
  <si>
    <t>Características: tecido fino, leve, com transparência, tipo voil, com no mínimo 3 m de largura. Embalagem: original de fábrica, com identificação e quantidade do material.</t>
  </si>
  <si>
    <t>Tesoura de aço forjada</t>
  </si>
  <si>
    <t>Características: tesoura de costura em aço carbono inoxidável, medindo no mínimo 20 cm, com 6 cm de largura. Marca de referência: Mundial ou equivalente técnico.</t>
  </si>
  <si>
    <t>Thinner DN-4242</t>
  </si>
  <si>
    <t>Características: solvente composto por hidrocarbonetos aromáticos, álcoois, ésteres, cetonas e éteres glicóis. Apresentação: galão de 5 l (com variação de até 10%). Embalagem original de fábrica, com identificação e quantidade do material. Marca de referência: Sayerlack ou equivalente técnico.</t>
  </si>
  <si>
    <t>Tingidor madeira (cor preta)</t>
  </si>
  <si>
    <t>Característica: tingidor concentrado para madeira. Possui resistência à luz solar. Apresentação: frasco de no mínimo 500 ml. Embalagem original de fábrica, com identificação e quantidade do material. Marca de referência: Sayerlack ou equivalente técnico.</t>
  </si>
  <si>
    <t>Tingidor madeira (cor jacarandá)</t>
  </si>
  <si>
    <t>Característica: tingidor concentrado para madeira. Possui resistência à luz solar. Apresentação: frasco de no mínimo 1 litro. Embalagem original de fábrica, com identificação e quantidade do material. Marca de referência: Sayerlack ou equivalente técnico.</t>
  </si>
  <si>
    <t>Tinta de restauro Maimeri (cor Terra di Siena Brucciata)</t>
  </si>
  <si>
    <t>Característica: resina natural obtida de um arbusto denominado “Pistacia lentiscus”. Contém pigmentos puros e estáveis, com tempo de secagem entre 10 e 20 minutos, não apresentando alteração de tons e produzindo uma superfície levemente mate. Torna-se plástica a 35 ºC e funde-se a 108 ºC. Apresentação: tubo de no mínimo 20 ml. Embalagem original de fábrica, com identificação e quantidade do material. Marca de Referência: Maimeri.</t>
  </si>
  <si>
    <t>Tinta de restauro Maimeri (cor branco de titânio)</t>
  </si>
  <si>
    <t>Tinta de restauro Maimeri (cor verde esmeralda)</t>
  </si>
  <si>
    <t>Tinta de restauro Maimeri (cor terra verde antiga)</t>
  </si>
  <si>
    <t>Tinta de restauro Maimeri (cor vermelho indiano)</t>
  </si>
  <si>
    <t>Tinta de restauro Maimeri (cor ocre amarelo)</t>
  </si>
  <si>
    <t>Tinta de restauro Maimeri (cor ocre amarelo pálido)</t>
  </si>
  <si>
    <t>Tinta de restauro Maimeri (cor amarelo de cadmio escuro)</t>
  </si>
  <si>
    <t>Tinta de restauro Maimeri (cor terra di cassel)</t>
  </si>
  <si>
    <t>Tinta de restauro Maimeri (cor terra de pozzuoli)</t>
  </si>
  <si>
    <t>Tinta de restauro Maimeri (cor carmim permanente)</t>
  </si>
  <si>
    <t>Tinta de restauro Maimeri (cor vermelho de cadmio laranja)</t>
  </si>
  <si>
    <t>Tinta de restauro Maimeri (cor cerúleo)</t>
  </si>
  <si>
    <t>Tinta de restauro Maimeri (cor verde óxido de cromo)</t>
  </si>
  <si>
    <t>Tinta de restauro Maimeri (cor ocre ouro)</t>
  </si>
  <si>
    <t>Tinta de restauro Maimeri (cor branco de zinco)</t>
  </si>
  <si>
    <t>Tinta de restauro Maimeri (cor terra d’ombra brucciata)</t>
  </si>
  <si>
    <t>Tinta de restauro Maimeri (cor laca di garanza permanente escuro)</t>
  </si>
  <si>
    <t>Tinta de restauro Maimeri (cor pardo van dyck)</t>
  </si>
  <si>
    <t>Tinta preta fosca spray</t>
  </si>
  <si>
    <t>Características: tinta acrílica em spray preto fosco, de secagem rápida, para reparos, pinturas e decoração de objetos em geral. Apresentação: aerosol com no mínimo 400 ml. Embalagem original de fábrica, com identificação e quantidade do material. Marca de referência: Colorgin ou equivalente técnico.</t>
  </si>
  <si>
    <t>TNT branco 20 g</t>
  </si>
  <si>
    <t>Características: 80% viscose, 20% poliéster, 20 g, cor branca, largura mínima de 90 cm, comprimento mínimo 50 metros. Embalagem original de fábrica, com identificação e quantidade do material. Marca de Referência: Eduval ou equivalente técnico.</t>
  </si>
  <si>
    <t>TNT branco 40 g</t>
  </si>
  <si>
    <t>Características: 80% viscose, 20% poliéster, 40 g, cor branca, largura mínima de 90 cm, comprimento mínimo 50 metros. Embalagem original de fábrica, com identificação e quantidade do material. Marca de Referência: Eduval ou equivalente técnico.</t>
  </si>
  <si>
    <t>TNT branco 60 g</t>
  </si>
  <si>
    <t>Características: 80% viscose, 20% poliéster, 60 g, cor branca, largura mínima de 90 cm, comprimento mínimo 50 metros. Embalagem original de fábrica, com identificação e quantidade do material. Marca de Referência: Eduval ou equivalente técnico.</t>
  </si>
  <si>
    <t>Trena 10 m</t>
  </si>
  <si>
    <t>Característica: fita em aço temperado com graduação em milímetros e polegadas; corpo em plástico ABS; trava para fixar a fita métrica; cinta para facilitar o transporte; freio duplo; fita com 3 rebites para maior segurança. Embalagem original de fábrica, com identificação e quantidade do material. Marca de Referência: Vonder ou equivalente técnico.</t>
  </si>
  <si>
    <t>Trinchas para pintura</t>
  </si>
  <si>
    <t>Característica: pincel de cerdas suaves, para aplicação de pintura, medindo aproximadamente 1,4 cm x 6,3 cm x 22,9 cm (aceita variação de até 10%). Embalagem original de fábrica, com identificação e quantidade do material. Marca de Referência: Atlas ou equivalente técnico.</t>
  </si>
  <si>
    <t>Verniz Dammar</t>
  </si>
  <si>
    <t>Características: verniz acrílico monocomponente de secagem rápida, pronto para uso, indicado para acabamento. Formulado para pequenos reparos e repinturas em geral. Apresentação: frasco de no mínimo 500 ml. Embalagem original de fábrica, com identificação e quantidade do material. Marca de referência: Maimeri, Lefranc &amp; Bourgeois ou equivalente técnico.</t>
  </si>
  <si>
    <t>Verniz final em spray - semibrilho</t>
  </si>
  <si>
    <t>Características: verniz acrílico monocomponente de secagem rápida, pronto para uso, indicado para acabamento. Formulado para pequenos reparos e repinturas em geral. Apresentação: lata de no mínimo 400 ml (semibrilho). Embalagem original de fábrica, com identificação e quantidade do material. Marca de referência: Maimeri, Windsor &amp; Newton ou equivalente técnico.</t>
  </si>
  <si>
    <t>Verniz final em spray - fosco</t>
  </si>
  <si>
    <t>Apresentação: lata de no mínimo 400 ml (fosco). Embalagem original de fábrica, com identificação e quantidade do material. Marca de referência: Maimeri, Winsor &amp; Newton ou equivalente técnico.</t>
  </si>
  <si>
    <t>Kit verniz para metal</t>
  </si>
  <si>
    <t>Características: kit verniz acrílico bicomponente de secagem rápida com endurecedor 3093, indicado para acabamento, composto por resina acrílica, pigmentos orgânicos e inorgânicos, solventes e aditivos. Apresentação: lata 750 ml de verniz + 150 ml de catalisador. Embalagem original de fábrica, com identificação e quantidade do material. Marca de referência: Wanda ou equivalente técnico.</t>
  </si>
  <si>
    <t>Verniz em spray - brilhante</t>
  </si>
  <si>
    <t>Características: verniz acrílico monocomponente de secagem rápida, pronto para uso, indicado para acabamento. Apresentação: lata de no mínimo 400 ml (brilhante). Embalagem original de fábrica, com identificação e quantidade do material. Marca de referência: Maimeri, Winsor &amp; Newton ou equivalente técnico.</t>
  </si>
  <si>
    <t>Verniz rRetoque Restauro 75ml</t>
  </si>
  <si>
    <t>Característica: verniz claro para trabalhos de retoque e restauração, moderadamente brilhante, que não amarela e de secagem razoavelmente rápida. Contém resina Ketone (22%) e white spirit. Apresentação: frasco com no mínimo 75 ml. Embalagem original de fábrica, com identificação e quantidade do material. Marca de referência: Maimeri, Lefranc &amp; Bourgeois ou equivalente técnico.</t>
  </si>
  <si>
    <t>TOTAL GERAL</t>
  </si>
  <si>
    <t>TOTAL GERAL COM INFLATOR – 5%</t>
  </si>
  <si>
    <t>Qtde estimada para 12 meses</t>
  </si>
  <si>
    <t>Vida útil</t>
  </si>
  <si>
    <t>Valor unitário de aquisição com inflator – 5% (R$)</t>
  </si>
  <si>
    <t>A - Valor total de aquisição com inflator – 5% (R$)</t>
  </si>
  <si>
    <t>B - Percentual de depreciação 2</t>
  </si>
  <si>
    <t>C (A * B) Preço total mensal de depreciação (R$)</t>
  </si>
  <si>
    <t>D (C * 12) Preço total de depreciação para 12 meses (R$)</t>
  </si>
  <si>
    <t>5 anos</t>
  </si>
  <si>
    <t>TOTAL DE DEPRECIAÇÃO FERRAMENTAL</t>
  </si>
  <si>
    <t>CCT SEAC/DF X SINDISERVIÇOS 2025/2026 - DF 000042/2025</t>
  </si>
  <si>
    <t>CONSERVADOR DE BENS CULTURAIS 40 horas/semanais</t>
  </si>
  <si>
    <t>TÉCNICO EM CONSERVAÇÃO E RESTAURO - 40 horas/semanais</t>
  </si>
  <si>
    <t>Jaleco “guarda-pó” em tecido gabardine, branco, 100% poliéster, com gola padre, manga comprida com punho, corte tradicional reto e com abertura lateral, comprimento na altura do joelho, com 3 (três) bolsos frontais, sendo 2 (dois)bolsos laterais inferiores e 1 (um) bolso superior ao lado esquerdo do peito. Bordado com o emblema da empresa, contendo um cordonete para ajuste na altura da cintura e abotoamento com 4 (quatro) botões transparentes frontais. As
cores das linhas e botões deverão ser da mesma tonalidade do tecido.</t>
  </si>
  <si>
    <t>8 (oito)  , sendo 1 por trabalhador, POR ANO.</t>
  </si>
  <si>
    <t>SUBANEXO 11B - RELAÇÃO DE EQUIPAMENTOS DE PROTEÇÃO INDIVIDUAL (EPIs) COM PREÇOS MÁXIMOS ACEITÁVEIS</t>
  </si>
  <si>
    <t>Descrição</t>
  </si>
  <si>
    <t>Quantidades</t>
  </si>
  <si>
    <t>Un.</t>
  </si>
  <si>
    <t>Observações e periodicidade</t>
  </si>
  <si>
    <t>Respirador semifacial de tamanho médio, com dois filtros laterais, lavável, linha 6200. Marca de referência: 3M ou equivalente técnico.</t>
  </si>
  <si>
    <t>8 (oito), no mínimo, se durável</t>
  </si>
  <si>
    <t>Considerando ser um item com relevada durabilidade, a contratada deverá substituir o respirador apenas quebrado ou inutilizado. Cálculo: 1 (enquanto durável) x 8 (nº de trabalhadores) = 8</t>
  </si>
  <si>
    <t>Filtros laterais de reposição para respirador de proteção contra vapor orgânico e gases ácidos (exemplos: SO2, HCL e HF). Marca de referência: 3M ou equivalente técnico.</t>
  </si>
  <si>
    <t>32 (trinta e dois), no mínimo, por ano</t>
  </si>
  <si>
    <t>Par</t>
  </si>
  <si>
    <t>O tempo de uso depende da quantidade de partículas e contaminantes no ar. Desse modo, a contratada deverá substituir os filtros sempre que necessário, com o fito de garantir a salubridade para o trabalhador. Estima-se que no mínimo 4 (quatro) anuais serão necessários para os trabalhos. Cálculo: 4 (uso médio anual) x 8 (nº de trabalhadores) = 32</t>
  </si>
  <si>
    <t>Respirador semifacial para partículas PFF-2, indicado para proteção das vias respiratórias contra poeiras, névoas não oleosas e fumos metálicos ou plásticos. Marca de referência: 3M ou equivalente técnico.</t>
  </si>
  <si>
    <t>352 (trezentos e cinquenta e dois), no mínimo, por ano</t>
  </si>
  <si>
    <t>O uso estimado é de 44 (quarenta e quatro) por ano por trabalhador, considerando-se 1 (um) por semana e 11 (onze) meses por ano, excluindo-se o de férias. Cálculo: 1 (uso médio semanal) x 4 (semanas de um mês, em média) x 8 (nº de trabalhadores) x 11 (meses do ano, excluído o de férias) = 352</t>
  </si>
  <si>
    <t>Luva descartável de látex, hipoalergênica, levemente pulverizada, não estéril, ambidestra, tamanhos P, M e G, sem talco. Marca de referência: Danny ou equivalente técnico.</t>
  </si>
  <si>
    <t>5.508 (cinco mil quinhentos e oito), no mínimo, por ano (equivalente a 296 caixas com 20 pares).</t>
  </si>
  <si>
    <t>Caixa</t>
  </si>
  <si>
    <t>O uso estimado mínimo é 3 (três) pares por dia por trabalhador, o que corresponde a 66 (sessenta e seis) pares por mês, considerando-se um mês de 22 (vinte e dois) dias úteis, resultando em 726 (setecentos e vinte e seis) pares por ano por trabalhador - 11 (onze) meses por ano, excluindo-se o de férias. A contratada deverá verificar os tamanhos a serem utilizados pelos colaboradores (P, M ou G) para o fornecimento. Cálculo: 3 (uso mínimo diário) x 22 (dias úteis de um mês, em média) x 8 (nº de trabalhadores) x 11 (meses do ano, excluído o de férias) = 5.508</t>
  </si>
  <si>
    <t>Máscara cirúrgica branca, com tiras super resistentes de 40 cm de comprimento, clip nasal de alumínio com 14 cm de comprimento, atóxica, hipoalergênica, 100% polipropileno, não estéril, sem látex. Marca de referência: Descarpack ou equivalente técnico.</t>
  </si>
  <si>
    <t>1.936 (mil novecentos e trinta e seis) por ano, no mínimo, por ano (equivalente a 40 caixas com 50 unidades cada).</t>
  </si>
  <si>
    <t>O uso estimado mínimo é 1 (uma) por dia por trabalhador, o que corresponde a 22 (vinte e duas) por mês, resultando em 242 (duzentos e quarenta e dois) por ano por trabalhador. Considera-se 11 (onze) meses por ano, excluindo-se o de férias. Cálculo: 1 (uso mínimo diário) x 22 (dias úteis de um mês, em média) x 8 (nº de trabalhadores) x 11 (meses do ano, excluído o de férias) = 1.936</t>
  </si>
  <si>
    <t>Par de luva profissional envelopamento Poliester Nylon. Marca de referência: Exfak ou equivalente técnico.</t>
  </si>
  <si>
    <t>24 (vinte e quatro), no mínimo, por ano</t>
  </si>
  <si>
    <t>O uso estimado é de 1 (um) par a cada 4 (quatro) meses. A contratada deverá verificar os tamanhos a serem utilizados pelos colaboradores (P, M ou G) para o fornecimento. Cálculo: 1 (uso mínimo quadrimestral) x 3 (nº de quadrimestres ao ano) x 8 (nº de trabalhadores) = 24</t>
  </si>
  <si>
    <t>Óculos de segurança com lente incolor de policarbonato, tratamento antirrisco nos lados interno e externo, ponte nasal de policarbonato injetada na mesma peça da lente e hastes do tipo espátula com 6 fendas para ventilação e proteção contra raios.</t>
  </si>
  <si>
    <t>8 (oito), mínimo, se duráveis</t>
  </si>
  <si>
    <t>Considerando ser um item com relevada durabilidade, a contratada deverá substituir os óculos apenas quebrados ou inutilizados. Cálculo: 1 (uso mínimo anual) x 8 (nº de trabalhadores) = 8</t>
  </si>
  <si>
    <t>Capacete Classe A e B (certificado de aprovação 29638), branco, H700, com carneira de ajuste fácil e jugular. Ajuste fácil, com apenas uma mão, de forma prática e fácil; a suspensão se conforma à base do crânio, evitando pontos de tensão, trazendo maior estabilidade e conforto ao usuário; proporciona maior economia, já que conta com peças de reposição vendidas separadamente; compatível com outros EPI’s da marca 3M (abafadores, viseiras e óculos); é usado para proteger a cabeça do usuário contra impactos de pequenos objetos e perfurações.</t>
  </si>
  <si>
    <t>Os EPI’s de 9 a 12 se destinam a trabalhos em altura. Segundo as normas de segurança, apenas 2 (dois) trabalhadoras podem ser suspensos por vez. Dessa vez, o uso estimado é de 4 (quatro), para a manutenção de 2 (dois) equipamentos de reserva, em caso de inutilização.</t>
  </si>
  <si>
    <t>Cinto Segurança MG (MULT 1891), paraquedista 4 pontos. Utilizado em atividades a mais de 2 metros de altura do piso, nas quais haja risco de queda do trabalhador em trabalho estacionário (NBR 15835:2010, NBR 15836:2010). Ideal para utilização em torres, serviços de manutenção de telefonia e eletricidade. Com regulagem nas coxas, cintura e ombros. Confeccionado em fita de poliéster; 2 meia-argolas para posicionamento, na cintura; 1 meia-argola com ponto de conexão dorsal; 7 fivelas duplas para ajuste nas pernas, cintura e ombro; 4 laços frontais para ancoragem; ajuste peitoral; porta-ferramentas; almofada de 130 mm para proteção lombar; almofada de 50 mm para proteção das pernas. Com certificação Inmetro.</t>
  </si>
  <si>
    <t>Corda semi-estática laranja, 10,5 mm ( Norma NR35 - 25 metros), com variação de até 15% (para mais), carga mínima de ruptura de 30 kN. Confeccionado com 62% de poliamida (alma) e 38% de poliéster (capa). Desenvolvida para trabalho em altura, resgate, espaços confinados, esporte e aventura. Pode ser usada na aplicação de linha de vida.</t>
  </si>
  <si>
    <t>Talbarte Y: acessório utilizado para proteção contra quedas em movimentações por torre, andaimes, estruturas metálicas, escadas marinheiro, etc. Utiliza-se em conjunto com os cinturões paraquedista. O seu sistema absorvedor de energia possibilita a redução de impactos possíveis sobre o corpo do trabalhador ou sobre o sistema de segurança. Confeccionado em cadarço de material sintético plano na cor preta. Com dois ganchos dupla-trava em aço, com abertura de 55 mm e 1 absorvedor de energia. Norma: NBR 15834:2010 e NBR 15837:2010.</t>
  </si>
  <si>
    <t>TOTAL EPI’S + UNIFORMES</t>
  </si>
  <si>
    <t xml:space="preserve">Incidência do 4.1. sobre o 13º salário e adicional de férias </t>
  </si>
  <si>
    <t>Equipamentos (Depreciação)</t>
  </si>
  <si>
    <t>Auxilio Alimentação R$ 48,17 (APR 13/2022)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</si>
</sst>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8" formatCode="&quot;R$&quot;\ #,##0.00;[Red]\-&quot;R$&quot;\ #,##0.00"/>
    <numFmt numFmtId="44" formatCode="_-&quot;R$&quot;\ * #,##0.00_-;\-&quot;R$&quot;\ * #,##0.00_-;_-&quot;R$&quot;\ * &quot;-&quot;??_-;_-@_-"/>
    <numFmt numFmtId="43" formatCode="_-* #,##0.00_-;\-* #,##0.00_-;_-* &quot;-&quot;??_-;_-@_-"/>
    <numFmt numFmtId="164" formatCode="&quot;R$&quot;#,##0.00;[Red]\-&quot;R$&quot;#,##0.00"/>
    <numFmt numFmtId="165" formatCode="_-&quot;R$&quot;* #,##0.00_-;\-&quot;R$&quot;* #,##0.00_-;_-&quot;R$&quot;* &quot;-&quot;??_-;_-@_-"/>
    <numFmt numFmtId="166" formatCode="mmmm\-yy"/>
    <numFmt numFmtId="167" formatCode="&quot;R$&quot;#,##0.00"/>
    <numFmt numFmtId="168" formatCode="_(* #,##0.00_);_(* \(#,##0.00\);_(* &quot;-&quot;??_);_(@_)"/>
    <numFmt numFmtId="169" formatCode="0.0%"/>
    <numFmt numFmtId="170" formatCode="&quot;R$&quot;\ #,##0.00"/>
    <numFmt numFmtId="171" formatCode="0.00000%"/>
    <numFmt numFmtId="172" formatCode="_(&quot;R$&quot;* #,##0.00_);_(&quot;R$&quot;* \(#,##0.00\);_(&quot;R$&quot;* &quot;-&quot;??_);_(@_)"/>
    <numFmt numFmtId="173" formatCode="_([$R$ -416]* #,##0.00_);_([$R$ -416]* \(#,##0.00\);_([$R$ -416]* &quot;-&quot;??_);_(@_)"/>
    <numFmt numFmtId="174" formatCode="0.000000%"/>
    <numFmt numFmtId="175" formatCode="_(&quot;R$ &quot;* #,##0.00_);_(&quot;R$ &quot;* \(#,##0.00\);_(&quot;R$ &quot;* &quot;-&quot;??_);_(@_)"/>
    <numFmt numFmtId="176" formatCode="_([$€]* #,##0.00_);_([$€]* \(#,##0.00\);_([$€]* &quot;-&quot;??_);_(@_)"/>
  </numFmts>
  <fonts count="37" x14ac:knownFonts="1">
    <font>
      <sz val="10"/>
      <name val="Arial"/>
    </font>
    <font>
      <sz val="11"/>
      <color theme="1"/>
      <name val="Calibri"/>
      <family val="2"/>
      <scheme val="minor"/>
    </font>
    <font>
      <sz val="11"/>
      <color theme="1"/>
      <name val="Calibri"/>
      <family val="2"/>
      <scheme val="minor"/>
    </font>
    <font>
      <sz val="10"/>
      <name val="Arial"/>
      <family val="2"/>
    </font>
    <font>
      <b/>
      <sz val="9"/>
      <name val="Arial"/>
      <family val="2"/>
    </font>
    <font>
      <b/>
      <sz val="12"/>
      <name val="Arial"/>
      <family val="2"/>
    </font>
    <font>
      <sz val="10"/>
      <name val="Arial"/>
      <family val="2"/>
    </font>
    <font>
      <sz val="9"/>
      <name val="Arial"/>
      <family val="2"/>
    </font>
    <font>
      <b/>
      <sz val="14"/>
      <name val="Arial"/>
      <family val="2"/>
    </font>
    <font>
      <b/>
      <sz val="12"/>
      <color rgb="FFFF0000"/>
      <name val="Arial"/>
      <family val="2"/>
    </font>
    <font>
      <b/>
      <sz val="8"/>
      <color indexed="60"/>
      <name val="Arial"/>
      <family val="2"/>
    </font>
    <font>
      <b/>
      <sz val="12"/>
      <color indexed="60"/>
      <name val="Arial"/>
      <family val="2"/>
    </font>
    <font>
      <b/>
      <sz val="9"/>
      <color indexed="18"/>
      <name val="Arial"/>
      <family val="2"/>
    </font>
    <font>
      <b/>
      <sz val="9"/>
      <color indexed="60"/>
      <name val="Arial"/>
      <family val="2"/>
    </font>
    <font>
      <b/>
      <sz val="9"/>
      <color indexed="62"/>
      <name val="Arial"/>
      <family val="2"/>
    </font>
    <font>
      <b/>
      <sz val="10"/>
      <color indexed="62"/>
      <name val="Arial"/>
      <family val="2"/>
    </font>
    <font>
      <sz val="9"/>
      <color indexed="62"/>
      <name val="Arial"/>
      <family val="2"/>
    </font>
    <font>
      <sz val="12"/>
      <name val="Arial"/>
      <family val="2"/>
    </font>
    <font>
      <b/>
      <i/>
      <sz val="9"/>
      <color indexed="18"/>
      <name val="Arial"/>
      <family val="2"/>
    </font>
    <font>
      <u/>
      <sz val="10"/>
      <color theme="10"/>
      <name val="Arial"/>
      <family val="2"/>
    </font>
    <font>
      <b/>
      <sz val="13"/>
      <name val="Arial"/>
      <family val="2"/>
    </font>
    <font>
      <b/>
      <sz val="11"/>
      <name val="Arial"/>
      <family val="2"/>
    </font>
    <font>
      <sz val="11"/>
      <name val="Arial"/>
      <family val="2"/>
    </font>
    <font>
      <b/>
      <sz val="10"/>
      <name val="Arial"/>
      <family val="2"/>
    </font>
    <font>
      <sz val="10"/>
      <name val="Arial"/>
      <family val="2"/>
    </font>
    <font>
      <sz val="11"/>
      <color indexed="8"/>
      <name val="Calibri"/>
      <family val="2"/>
    </font>
    <font>
      <b/>
      <sz val="12"/>
      <name val="Times New Roman"/>
      <family val="1"/>
    </font>
    <font>
      <b/>
      <sz val="10"/>
      <name val="Times New Roman"/>
      <family val="1"/>
    </font>
    <font>
      <sz val="10"/>
      <color rgb="FF000000"/>
      <name val="Times New Roman"/>
      <family val="2"/>
    </font>
    <font>
      <sz val="10"/>
      <name val="Times New Roman"/>
      <family val="1"/>
    </font>
    <font>
      <b/>
      <sz val="10"/>
      <color rgb="FF000000"/>
      <name val="Times New Roman"/>
      <family val="2"/>
    </font>
    <font>
      <sz val="9"/>
      <color theme="0"/>
      <name val="Arial"/>
      <family val="2"/>
    </font>
    <font>
      <sz val="10"/>
      <color rgb="FF000000"/>
      <name val="Times New Roman"/>
      <charset val="204"/>
    </font>
    <font>
      <b/>
      <sz val="10"/>
      <color rgb="FF000000"/>
      <name val="Arial"/>
      <family val="2"/>
    </font>
    <font>
      <sz val="10"/>
      <color rgb="FF000000"/>
      <name val="Arial"/>
      <family val="2"/>
    </font>
    <font>
      <b/>
      <sz val="10"/>
      <color rgb="FF000000"/>
      <name val="Times New Roman"/>
      <family val="1"/>
    </font>
    <font>
      <b/>
      <sz val="13.5"/>
      <color rgb="FF000000"/>
      <name val="Arial"/>
      <family val="2"/>
    </font>
  </fonts>
  <fills count="11">
    <fill>
      <patternFill patternType="none"/>
    </fill>
    <fill>
      <patternFill patternType="gray125"/>
    </fill>
    <fill>
      <patternFill patternType="solid">
        <fgColor theme="3" tint="0.59999389629810485"/>
        <bgColor indexed="64"/>
      </patternFill>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2"/>
        <bgColor indexed="64"/>
      </patternFill>
    </fill>
    <fill>
      <patternFill patternType="solid">
        <fgColor rgb="FFF2F2F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DDDDDD"/>
      </left>
      <right style="medium">
        <color rgb="FFDDDDDD"/>
      </right>
      <top style="medium">
        <color rgb="FFDDDDDD"/>
      </top>
      <bottom style="medium">
        <color rgb="FFDDDDDD"/>
      </bottom>
      <diagonal/>
    </border>
    <border>
      <left style="medium">
        <color rgb="FFDDDDDD"/>
      </left>
      <right/>
      <top style="medium">
        <color rgb="FFDDDDDD"/>
      </top>
      <bottom style="medium">
        <color rgb="FFDDDDDD"/>
      </bottom>
      <diagonal/>
    </border>
    <border>
      <left/>
      <right/>
      <top style="medium">
        <color rgb="FFDDDDDD"/>
      </top>
      <bottom style="medium">
        <color rgb="FFDDDDDD"/>
      </bottom>
      <diagonal/>
    </border>
    <border>
      <left/>
      <right style="medium">
        <color rgb="FFDDDDDD"/>
      </right>
      <top style="medium">
        <color rgb="FFDDDDDD"/>
      </top>
      <bottom style="medium">
        <color rgb="FFDDDDDD"/>
      </bottom>
      <diagonal/>
    </border>
  </borders>
  <cellStyleXfs count="87">
    <xf numFmtId="0" fontId="0" fillId="0" borderId="0"/>
    <xf numFmtId="172" fontId="6" fillId="0" borderId="0" applyFont="0" applyFill="0" applyBorder="0" applyAlignment="0" applyProtection="0"/>
    <xf numFmtId="9" fontId="6" fillId="0" borderId="0" applyFont="0" applyFill="0" applyBorder="0" applyAlignment="0" applyProtection="0"/>
    <xf numFmtId="0" fontId="6" fillId="0" borderId="0"/>
    <xf numFmtId="0" fontId="3" fillId="0" borderId="0">
      <protection locked="0"/>
    </xf>
    <xf numFmtId="168" fontId="6" fillId="0" borderId="0" applyFont="0" applyFill="0" applyBorder="0" applyAlignment="0" applyProtection="0"/>
    <xf numFmtId="44" fontId="6" fillId="0" borderId="0" applyFont="0" applyFill="0" applyBorder="0" applyAlignment="0" applyProtection="0"/>
    <xf numFmtId="0" fontId="19" fillId="0" borderId="0" applyNumberFormat="0" applyFill="0" applyBorder="0" applyAlignment="0" applyProtection="0">
      <protection locked="0"/>
    </xf>
    <xf numFmtId="173" fontId="6" fillId="0" borderId="0"/>
    <xf numFmtId="43"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3" fillId="0" borderId="0"/>
    <xf numFmtId="0" fontId="24" fillId="0" borderId="0">
      <protection locked="0"/>
    </xf>
    <xf numFmtId="43" fontId="3" fillId="0" borderId="0" applyFont="0" applyFill="0" applyBorder="0" applyAlignment="0" applyProtection="0"/>
    <xf numFmtId="44" fontId="3" fillId="0" borderId="0" applyFont="0" applyFill="0" applyBorder="0" applyAlignment="0" applyProtection="0"/>
    <xf numFmtId="0" fontId="26" fillId="0" borderId="1" applyNumberFormat="0" applyFont="0" applyFill="0" applyAlignment="0" applyProtection="0">
      <alignment horizontal="center" vertical="center" wrapText="1"/>
    </xf>
    <xf numFmtId="173" fontId="3" fillId="0" borderId="0"/>
    <xf numFmtId="43" fontId="24" fillId="0" borderId="0" applyFont="0" applyFill="0" applyBorder="0" applyAlignment="0" applyProtection="0"/>
    <xf numFmtId="176"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25" fillId="0" borderId="0" applyFont="0" applyFill="0" applyBorder="0" applyAlignment="0" applyProtection="0"/>
    <xf numFmtId="43" fontId="3" fillId="0" borderId="0" applyFont="0" applyFill="0" applyBorder="0" applyAlignment="0" applyProtection="0"/>
    <xf numFmtId="0" fontId="3"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5" fillId="0" borderId="0" applyFont="0" applyFill="0" applyBorder="0" applyAlignment="0" applyProtection="0"/>
    <xf numFmtId="0" fontId="2" fillId="0" borderId="0"/>
    <xf numFmtId="0" fontId="2" fillId="0" borderId="0"/>
    <xf numFmtId="165" fontId="3" fillId="0" borderId="0" applyFont="0" applyFill="0" applyBorder="0" applyAlignment="0" applyProtection="0"/>
    <xf numFmtId="9" fontId="3" fillId="0" borderId="0" applyFont="0" applyFill="0" applyBorder="0" applyAlignment="0" applyProtection="0"/>
    <xf numFmtId="43" fontId="2" fillId="0" borderId="0" applyFont="0" applyFill="0" applyBorder="0" applyAlignment="0" applyProtection="0"/>
    <xf numFmtId="0" fontId="3" fillId="0" borderId="0"/>
    <xf numFmtId="165" fontId="3" fillId="0" borderId="0" applyFont="0" applyFill="0" applyBorder="0" applyAlignment="0" applyProtection="0"/>
    <xf numFmtId="0" fontId="2" fillId="0" borderId="0"/>
    <xf numFmtId="43" fontId="3" fillId="0" borderId="0" applyFont="0" applyFill="0" applyBorder="0" applyAlignment="0" applyProtection="0"/>
    <xf numFmtId="43" fontId="2" fillId="0" borderId="0" applyFont="0" applyFill="0" applyBorder="0" applyAlignment="0" applyProtection="0"/>
    <xf numFmtId="0" fontId="2" fillId="0" borderId="0"/>
    <xf numFmtId="9" fontId="3" fillId="0" borderId="0" applyFont="0" applyFill="0" applyBorder="0" applyAlignment="0" applyProtection="0"/>
    <xf numFmtId="0" fontId="2" fillId="0" borderId="0"/>
    <xf numFmtId="9" fontId="3"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175" fontId="3" fillId="0" borderId="0" applyFont="0" applyFill="0" applyBorder="0" applyAlignment="0" applyProtection="0"/>
    <xf numFmtId="0" fontId="2" fillId="0" borderId="0"/>
    <xf numFmtId="43"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25" fillId="0" borderId="0" applyFont="0" applyFill="0" applyBorder="0" applyAlignment="0" applyProtection="0"/>
    <xf numFmtId="43" fontId="3"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0" fontId="1" fillId="0" borderId="0"/>
    <xf numFmtId="0" fontId="1" fillId="0" borderId="0"/>
    <xf numFmtId="165" fontId="3" fillId="0" borderId="0" applyFont="0" applyFill="0" applyBorder="0" applyAlignment="0" applyProtection="0"/>
    <xf numFmtId="43" fontId="1" fillId="0" borderId="0" applyFont="0" applyFill="0" applyBorder="0" applyAlignment="0" applyProtection="0"/>
    <xf numFmtId="165" fontId="3" fillId="0" borderId="0" applyFont="0" applyFill="0" applyBorder="0" applyAlignment="0" applyProtection="0"/>
    <xf numFmtId="0" fontId="1" fillId="0" borderId="0"/>
    <xf numFmtId="43" fontId="3"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32" fillId="0" borderId="0"/>
  </cellStyleXfs>
  <cellXfs count="182">
    <xf numFmtId="0" fontId="0" fillId="0" borderId="0" xfId="0"/>
    <xf numFmtId="0" fontId="4" fillId="0" borderId="1" xfId="0" applyFont="1" applyBorder="1" applyAlignment="1">
      <alignment horizontal="center" vertical="center"/>
    </xf>
    <xf numFmtId="0" fontId="5" fillId="0" borderId="0" xfId="0" applyFont="1" applyAlignment="1">
      <alignment horizontal="center" vertical="center" wrapText="1"/>
    </xf>
    <xf numFmtId="10" fontId="7" fillId="0" borderId="0" xfId="2" applyNumberFormat="1" applyFont="1" applyAlignment="1">
      <alignment vertical="center"/>
    </xf>
    <xf numFmtId="0" fontId="7" fillId="0" borderId="0" xfId="0" applyFont="1"/>
    <xf numFmtId="0" fontId="5" fillId="2" borderId="1" xfId="0" applyFont="1" applyFill="1" applyBorder="1" applyAlignment="1">
      <alignment horizontal="center" vertical="center"/>
    </xf>
    <xf numFmtId="0" fontId="8" fillId="3" borderId="1" xfId="0" applyFont="1" applyFill="1" applyBorder="1" applyAlignment="1">
      <alignment horizontal="centerContinuous" vertical="center"/>
    </xf>
    <xf numFmtId="0" fontId="5" fillId="3" borderId="1" xfId="0" applyFont="1" applyFill="1" applyBorder="1" applyAlignment="1">
      <alignment horizontal="center" vertical="center"/>
    </xf>
    <xf numFmtId="14" fontId="9" fillId="3" borderId="1" xfId="0" applyNumberFormat="1" applyFont="1" applyFill="1" applyBorder="1" applyAlignment="1">
      <alignment horizontal="center" vertical="center"/>
    </xf>
    <xf numFmtId="0" fontId="7" fillId="4" borderId="1" xfId="0" applyFont="1" applyFill="1" applyBorder="1"/>
    <xf numFmtId="166" fontId="10" fillId="4" borderId="1" xfId="0" applyNumberFormat="1" applyFont="1" applyFill="1" applyBorder="1" applyAlignment="1">
      <alignment vertical="center"/>
    </xf>
    <xf numFmtId="166" fontId="11" fillId="4" borderId="1" xfId="0" applyNumberFormat="1" applyFont="1" applyFill="1" applyBorder="1" applyAlignment="1">
      <alignment horizontal="center" vertical="center"/>
    </xf>
    <xf numFmtId="0" fontId="7" fillId="4" borderId="0" xfId="0" applyFont="1" applyFill="1"/>
    <xf numFmtId="10" fontId="4" fillId="2" borderId="1" xfId="2" applyNumberFormat="1" applyFont="1" applyFill="1" applyBorder="1" applyAlignment="1">
      <alignment horizontal="center" vertical="center"/>
    </xf>
    <xf numFmtId="167" fontId="4" fillId="2" borderId="1" xfId="0" applyNumberFormat="1" applyFont="1" applyFill="1" applyBorder="1" applyAlignment="1">
      <alignment horizontal="center" vertical="center" wrapText="1"/>
    </xf>
    <xf numFmtId="0" fontId="7" fillId="0" borderId="0" xfId="0" applyFont="1" applyAlignment="1">
      <alignment horizontal="right"/>
    </xf>
    <xf numFmtId="0" fontId="7" fillId="0" borderId="1" xfId="0" applyFont="1" applyBorder="1" applyAlignment="1">
      <alignment vertical="center"/>
    </xf>
    <xf numFmtId="10" fontId="7" fillId="0" borderId="1" xfId="2" applyNumberFormat="1" applyFont="1" applyBorder="1" applyAlignment="1">
      <alignment horizontal="right" vertical="center"/>
    </xf>
    <xf numFmtId="168" fontId="7" fillId="4" borderId="1" xfId="0" applyNumberFormat="1" applyFont="1" applyFill="1" applyBorder="1" applyAlignment="1" applyProtection="1">
      <alignment vertical="center"/>
      <protection locked="0"/>
    </xf>
    <xf numFmtId="0" fontId="7" fillId="0" borderId="1" xfId="0" applyFont="1" applyBorder="1" applyAlignment="1">
      <alignment vertical="center" wrapText="1"/>
    </xf>
    <xf numFmtId="10" fontId="7" fillId="0" borderId="1" xfId="2" applyNumberFormat="1" applyFont="1" applyFill="1" applyBorder="1" applyAlignment="1">
      <alignment horizontal="right" vertical="center"/>
    </xf>
    <xf numFmtId="0" fontId="4" fillId="0" borderId="1" xfId="0" applyFont="1" applyBorder="1" applyAlignment="1">
      <alignment horizontal="right" vertical="center"/>
    </xf>
    <xf numFmtId="169" fontId="14" fillId="0" borderId="1" xfId="2" applyNumberFormat="1" applyFont="1" applyBorder="1" applyAlignment="1">
      <alignment vertical="center"/>
    </xf>
    <xf numFmtId="168" fontId="4" fillId="6" borderId="1" xfId="0" applyNumberFormat="1" applyFont="1" applyFill="1" applyBorder="1" applyAlignment="1">
      <alignment vertical="center"/>
    </xf>
    <xf numFmtId="0" fontId="4" fillId="0" borderId="0" xfId="0" applyFont="1" applyAlignment="1">
      <alignment horizontal="right"/>
    </xf>
    <xf numFmtId="0" fontId="7" fillId="2" borderId="1" xfId="0" applyFont="1" applyFill="1" applyBorder="1" applyAlignment="1">
      <alignment vertical="center"/>
    </xf>
    <xf numFmtId="0" fontId="12" fillId="5" borderId="1" xfId="0" applyFont="1" applyFill="1" applyBorder="1" applyAlignment="1">
      <alignment vertical="center"/>
    </xf>
    <xf numFmtId="170" fontId="7" fillId="0" borderId="0" xfId="0" applyNumberFormat="1" applyFont="1"/>
    <xf numFmtId="0" fontId="12" fillId="5" borderId="1" xfId="0" applyFont="1" applyFill="1" applyBorder="1" applyAlignment="1">
      <alignment horizontal="center" vertical="center"/>
    </xf>
    <xf numFmtId="0" fontId="15" fillId="0" borderId="1" xfId="0" applyFont="1" applyBorder="1" applyAlignment="1">
      <alignment horizontal="center" vertical="center"/>
    </xf>
    <xf numFmtId="168" fontId="4" fillId="0" borderId="1" xfId="0" applyNumberFormat="1" applyFont="1" applyBorder="1" applyAlignment="1">
      <alignment vertical="center"/>
    </xf>
    <xf numFmtId="10" fontId="4" fillId="0" borderId="1" xfId="2" applyNumberFormat="1" applyFont="1" applyBorder="1" applyAlignment="1">
      <alignment horizontal="center" vertical="center"/>
    </xf>
    <xf numFmtId="168" fontId="4" fillId="0" borderId="1" xfId="0" applyNumberFormat="1" applyFont="1" applyBorder="1" applyAlignment="1">
      <alignment horizontal="center" vertical="center"/>
    </xf>
    <xf numFmtId="171" fontId="7" fillId="0" borderId="1" xfId="2" applyNumberFormat="1" applyFont="1" applyBorder="1" applyAlignment="1" applyProtection="1">
      <alignment vertical="center"/>
      <protection hidden="1"/>
    </xf>
    <xf numFmtId="168" fontId="7" fillId="0" borderId="1" xfId="0" applyNumberFormat="1" applyFont="1" applyBorder="1" applyAlignment="1">
      <alignment vertical="center"/>
    </xf>
    <xf numFmtId="171" fontId="4" fillId="4" borderId="1" xfId="2" applyNumberFormat="1" applyFont="1" applyFill="1" applyBorder="1" applyAlignment="1" applyProtection="1">
      <alignment horizontal="right" vertical="center"/>
      <protection locked="0"/>
    </xf>
    <xf numFmtId="171" fontId="7" fillId="0" borderId="1" xfId="2" applyNumberFormat="1" applyFont="1" applyBorder="1" applyAlignment="1">
      <alignment vertical="center"/>
    </xf>
    <xf numFmtId="0" fontId="13" fillId="7" borderId="1" xfId="0" applyFont="1" applyFill="1" applyBorder="1" applyAlignment="1">
      <alignment horizontal="right" vertical="center"/>
    </xf>
    <xf numFmtId="171" fontId="14" fillId="7" borderId="1" xfId="2" applyNumberFormat="1" applyFont="1" applyFill="1" applyBorder="1" applyAlignment="1" applyProtection="1">
      <alignment vertical="center"/>
      <protection hidden="1"/>
    </xf>
    <xf numFmtId="168" fontId="14" fillId="7" borderId="1" xfId="2" applyNumberFormat="1" applyFont="1" applyFill="1" applyBorder="1" applyAlignment="1" applyProtection="1">
      <alignment vertical="center"/>
      <protection hidden="1"/>
    </xf>
    <xf numFmtId="0" fontId="16" fillId="0" borderId="0" xfId="0" applyFont="1"/>
    <xf numFmtId="171" fontId="16" fillId="0" borderId="0" xfId="0" applyNumberFormat="1" applyFont="1"/>
    <xf numFmtId="10" fontId="4" fillId="0" borderId="1" xfId="2" applyNumberFormat="1" applyFont="1" applyBorder="1" applyAlignment="1" applyProtection="1">
      <alignment horizontal="center" vertical="center"/>
      <protection hidden="1"/>
    </xf>
    <xf numFmtId="168" fontId="4" fillId="0" borderId="1" xfId="0" applyNumberFormat="1" applyFont="1" applyBorder="1" applyAlignment="1" applyProtection="1">
      <alignment horizontal="center" vertical="center"/>
      <protection hidden="1"/>
    </xf>
    <xf numFmtId="171" fontId="7" fillId="4" borderId="1" xfId="2" applyNumberFormat="1" applyFont="1" applyFill="1" applyBorder="1" applyAlignment="1" applyProtection="1">
      <alignment vertical="center"/>
      <protection hidden="1"/>
    </xf>
    <xf numFmtId="0" fontId="4" fillId="0" borderId="1" xfId="0" applyFont="1" applyBorder="1" applyAlignment="1">
      <alignment horizontal="left" vertical="center"/>
    </xf>
    <xf numFmtId="168" fontId="7" fillId="4" borderId="1" xfId="0" applyNumberFormat="1" applyFont="1" applyFill="1" applyBorder="1" applyAlignment="1" applyProtection="1">
      <alignment vertical="center"/>
      <protection hidden="1"/>
    </xf>
    <xf numFmtId="0" fontId="4" fillId="0" borderId="0" xfId="0" applyFont="1" applyAlignment="1">
      <alignment horizontal="center"/>
    </xf>
    <xf numFmtId="168" fontId="7" fillId="0" borderId="1" xfId="0" applyNumberFormat="1" applyFont="1" applyBorder="1" applyAlignment="1" applyProtection="1">
      <alignment vertical="center"/>
      <protection hidden="1"/>
    </xf>
    <xf numFmtId="0" fontId="13" fillId="0" borderId="1" xfId="0" applyFont="1" applyBorder="1" applyAlignment="1">
      <alignment vertical="center"/>
    </xf>
    <xf numFmtId="0" fontId="7" fillId="0" borderId="1" xfId="0" applyFont="1" applyBorder="1" applyAlignment="1">
      <alignment horizontal="left" vertical="center"/>
    </xf>
    <xf numFmtId="171" fontId="7" fillId="0" borderId="1" xfId="2" applyNumberFormat="1" applyFont="1" applyFill="1" applyBorder="1" applyAlignment="1" applyProtection="1">
      <alignment vertical="center"/>
      <protection hidden="1"/>
    </xf>
    <xf numFmtId="0" fontId="7" fillId="0" borderId="1" xfId="0" applyFont="1" applyBorder="1" applyAlignment="1">
      <alignment wrapText="1"/>
    </xf>
    <xf numFmtId="171" fontId="7" fillId="0" borderId="1" xfId="2" applyNumberFormat="1" applyFont="1" applyFill="1" applyBorder="1" applyAlignment="1">
      <alignment vertical="center"/>
    </xf>
    <xf numFmtId="171" fontId="7" fillId="0" borderId="1" xfId="2" applyNumberFormat="1" applyFont="1" applyBorder="1" applyAlignment="1">
      <alignment horizontal="right" vertical="center"/>
    </xf>
    <xf numFmtId="9" fontId="7" fillId="0" borderId="1" xfId="0" applyNumberFormat="1" applyFont="1" applyBorder="1" applyAlignment="1">
      <alignment horizontal="center" vertical="center"/>
    </xf>
    <xf numFmtId="43" fontId="7" fillId="0" borderId="0" xfId="0" applyNumberFormat="1" applyFont="1"/>
    <xf numFmtId="168" fontId="7" fillId="4" borderId="1" xfId="0" applyNumberFormat="1" applyFont="1" applyFill="1" applyBorder="1" applyAlignment="1">
      <alignment vertical="center"/>
    </xf>
    <xf numFmtId="171" fontId="4" fillId="0" borderId="1" xfId="2" applyNumberFormat="1" applyFont="1" applyFill="1" applyBorder="1" applyAlignment="1" applyProtection="1">
      <alignment vertical="center"/>
      <protection hidden="1"/>
    </xf>
    <xf numFmtId="10" fontId="14" fillId="7" borderId="1" xfId="2" applyNumberFormat="1" applyFont="1" applyFill="1" applyBorder="1" applyAlignment="1" applyProtection="1">
      <alignment vertical="center"/>
      <protection hidden="1"/>
    </xf>
    <xf numFmtId="0" fontId="12" fillId="5" borderId="1" xfId="0" applyFont="1" applyFill="1" applyBorder="1" applyAlignment="1" applyProtection="1">
      <alignment vertical="center"/>
      <protection hidden="1"/>
    </xf>
    <xf numFmtId="0" fontId="13" fillId="0" borderId="1" xfId="0" applyFont="1" applyBorder="1" applyAlignment="1">
      <alignment horizontal="center" vertical="center"/>
    </xf>
    <xf numFmtId="10" fontId="7" fillId="0" borderId="1" xfId="2" applyNumberFormat="1" applyFont="1" applyBorder="1" applyAlignment="1" applyProtection="1">
      <alignment vertical="center"/>
      <protection hidden="1"/>
    </xf>
    <xf numFmtId="0" fontId="13" fillId="0" borderId="1" xfId="0" applyFont="1" applyBorder="1" applyAlignment="1">
      <alignment horizontal="left" vertical="center"/>
    </xf>
    <xf numFmtId="168" fontId="4" fillId="6" borderId="1" xfId="2" applyNumberFormat="1" applyFont="1" applyFill="1" applyBorder="1" applyAlignment="1" applyProtection="1">
      <alignment vertical="center"/>
      <protection hidden="1"/>
    </xf>
    <xf numFmtId="168" fontId="14" fillId="6" borderId="1" xfId="2" applyNumberFormat="1" applyFont="1" applyFill="1" applyBorder="1" applyAlignment="1" applyProtection="1">
      <alignment vertical="center"/>
      <protection hidden="1"/>
    </xf>
    <xf numFmtId="0" fontId="13" fillId="0" borderId="1" xfId="0" applyFont="1" applyBorder="1" applyAlignment="1">
      <alignment horizontal="right" vertical="center"/>
    </xf>
    <xf numFmtId="10" fontId="14" fillId="0" borderId="1" xfId="2" applyNumberFormat="1" applyFont="1" applyBorder="1" applyAlignment="1" applyProtection="1">
      <alignment vertical="center"/>
      <protection hidden="1"/>
    </xf>
    <xf numFmtId="168" fontId="14" fillId="0" borderId="1" xfId="2" applyNumberFormat="1" applyFont="1" applyBorder="1" applyAlignment="1" applyProtection="1">
      <alignment vertical="center"/>
      <protection hidden="1"/>
    </xf>
    <xf numFmtId="0" fontId="13" fillId="7" borderId="1" xfId="0" applyFont="1" applyFill="1" applyBorder="1" applyAlignment="1" applyProtection="1">
      <alignment vertical="center"/>
      <protection hidden="1"/>
    </xf>
    <xf numFmtId="170" fontId="4" fillId="6" borderId="1" xfId="2" applyNumberFormat="1" applyFont="1" applyFill="1" applyBorder="1" applyAlignment="1" applyProtection="1">
      <alignment vertical="center"/>
      <protection hidden="1"/>
    </xf>
    <xf numFmtId="0" fontId="13" fillId="2" borderId="1" xfId="0" applyFont="1" applyFill="1" applyBorder="1" applyAlignment="1">
      <alignment vertical="center"/>
    </xf>
    <xf numFmtId="0" fontId="4" fillId="0" borderId="1" xfId="0" applyFont="1" applyBorder="1" applyAlignment="1">
      <alignment vertical="center"/>
    </xf>
    <xf numFmtId="172" fontId="7" fillId="0" borderId="0" xfId="1" applyFont="1"/>
    <xf numFmtId="0" fontId="4" fillId="0" borderId="1" xfId="0" applyFont="1" applyBorder="1"/>
    <xf numFmtId="170" fontId="7" fillId="0" borderId="0" xfId="3" applyNumberFormat="1" applyFont="1"/>
    <xf numFmtId="0" fontId="13" fillId="0" borderId="2" xfId="0" applyFont="1" applyBorder="1" applyAlignment="1">
      <alignment horizontal="center" vertical="center"/>
    </xf>
    <xf numFmtId="168" fontId="4" fillId="0" borderId="1" xfId="3" applyNumberFormat="1" applyFont="1" applyBorder="1" applyAlignment="1">
      <alignment vertical="center"/>
    </xf>
    <xf numFmtId="0" fontId="7" fillId="0" borderId="1" xfId="0" applyFont="1" applyBorder="1"/>
    <xf numFmtId="168" fontId="7" fillId="0" borderId="1" xfId="3" applyNumberFormat="1" applyFont="1" applyBorder="1" applyAlignment="1">
      <alignment vertical="center"/>
    </xf>
    <xf numFmtId="0" fontId="14" fillId="0" borderId="1" xfId="0" applyFont="1" applyBorder="1" applyAlignment="1">
      <alignment vertical="center" wrapText="1"/>
    </xf>
    <xf numFmtId="168" fontId="14" fillId="7" borderId="1" xfId="0" applyNumberFormat="1" applyFont="1" applyFill="1" applyBorder="1" applyAlignment="1">
      <alignment vertical="center"/>
    </xf>
    <xf numFmtId="0" fontId="17" fillId="0" borderId="0" xfId="0" applyFont="1"/>
    <xf numFmtId="0" fontId="4" fillId="2" borderId="1" xfId="0" applyFont="1" applyFill="1" applyBorder="1" applyAlignment="1">
      <alignment horizontal="center" vertical="center" wrapText="1"/>
    </xf>
    <xf numFmtId="0" fontId="4" fillId="2" borderId="1" xfId="0" applyFont="1" applyFill="1" applyBorder="1" applyAlignment="1" applyProtection="1">
      <alignment horizontal="center" vertical="center" wrapText="1"/>
      <protection hidden="1"/>
    </xf>
    <xf numFmtId="0" fontId="12" fillId="0" borderId="1" xfId="0" applyFont="1" applyBorder="1" applyAlignment="1">
      <alignment horizontal="center"/>
    </xf>
    <xf numFmtId="0" fontId="18" fillId="0" borderId="1" xfId="0" applyFont="1" applyBorder="1" applyAlignment="1">
      <alignment horizontal="center" vertical="center"/>
    </xf>
    <xf numFmtId="0" fontId="14" fillId="0" borderId="1" xfId="0" applyFont="1" applyBorder="1" applyAlignment="1">
      <alignment horizontal="center" vertical="center" wrapText="1"/>
    </xf>
    <xf numFmtId="0" fontId="7" fillId="0" borderId="1" xfId="0" applyFont="1" applyBorder="1" applyAlignment="1">
      <alignment horizontal="center" vertical="center"/>
    </xf>
    <xf numFmtId="1" fontId="16" fillId="0" borderId="1" xfId="1" applyNumberFormat="1" applyFont="1" applyBorder="1" applyAlignment="1" applyProtection="1">
      <alignment horizontal="center" vertical="center"/>
      <protection hidden="1"/>
    </xf>
    <xf numFmtId="4" fontId="14" fillId="4" borderId="1" xfId="0" applyNumberFormat="1" applyFont="1" applyFill="1" applyBorder="1" applyAlignment="1" applyProtection="1">
      <alignment vertical="center"/>
      <protection locked="0" hidden="1"/>
    </xf>
    <xf numFmtId="10" fontId="7" fillId="0" borderId="0" xfId="2" applyNumberFormat="1" applyFont="1"/>
    <xf numFmtId="0" fontId="20" fillId="8" borderId="4" xfId="0" applyFont="1" applyFill="1" applyBorder="1" applyAlignment="1">
      <alignment horizontal="centerContinuous"/>
    </xf>
    <xf numFmtId="0" fontId="20" fillId="8" borderId="5" xfId="0" applyFont="1" applyFill="1" applyBorder="1" applyAlignment="1">
      <alignment horizontal="centerContinuous"/>
    </xf>
    <xf numFmtId="0" fontId="20" fillId="8" borderId="6" xfId="0" applyFont="1" applyFill="1" applyBorder="1" applyAlignment="1">
      <alignment horizontal="centerContinuous"/>
    </xf>
    <xf numFmtId="0" fontId="21" fillId="0" borderId="1" xfId="0" applyFont="1" applyBorder="1" applyAlignment="1">
      <alignment horizontal="center" vertical="center"/>
    </xf>
    <xf numFmtId="0" fontId="21" fillId="0" borderId="1" xfId="0" applyFont="1" applyBorder="1" applyAlignment="1">
      <alignment vertical="center"/>
    </xf>
    <xf numFmtId="0" fontId="21" fillId="0" borderId="1" xfId="0" applyFont="1" applyBorder="1" applyAlignment="1">
      <alignment horizontal="center" vertical="center" wrapText="1"/>
    </xf>
    <xf numFmtId="172" fontId="22" fillId="0" borderId="1" xfId="1" applyFont="1" applyBorder="1" applyAlignment="1">
      <alignment horizontal="center" vertical="center" wrapText="1"/>
    </xf>
    <xf numFmtId="44" fontId="21" fillId="0" borderId="1" xfId="0" applyNumberFormat="1" applyFont="1" applyBorder="1" applyAlignment="1">
      <alignment horizontal="center" vertical="center" wrapText="1"/>
    </xf>
    <xf numFmtId="44" fontId="22" fillId="0" borderId="1" xfId="0" applyNumberFormat="1" applyFont="1" applyBorder="1" applyAlignment="1">
      <alignment horizontal="center" vertical="center" wrapText="1"/>
    </xf>
    <xf numFmtId="0" fontId="22" fillId="0" borderId="1" xfId="0" applyFont="1" applyBorder="1" applyAlignment="1">
      <alignment horizontal="center"/>
    </xf>
    <xf numFmtId="0" fontId="22" fillId="0" borderId="1" xfId="0" applyFont="1" applyBorder="1" applyAlignment="1">
      <alignment horizontal="left"/>
    </xf>
    <xf numFmtId="0" fontId="21" fillId="0" borderId="1" xfId="0" applyFont="1" applyBorder="1" applyAlignment="1">
      <alignment horizontal="center"/>
    </xf>
    <xf numFmtId="43" fontId="21" fillId="0" borderId="1" xfId="9" applyFont="1" applyBorder="1" applyAlignment="1">
      <alignment horizontal="center" vertical="center"/>
    </xf>
    <xf numFmtId="43" fontId="22" fillId="0" borderId="1" xfId="9" applyFont="1" applyBorder="1" applyAlignment="1">
      <alignment horizontal="center"/>
    </xf>
    <xf numFmtId="0" fontId="0" fillId="0" borderId="0" xfId="0" applyAlignment="1">
      <alignment horizontal="left" vertical="top"/>
    </xf>
    <xf numFmtId="0" fontId="7" fillId="4" borderId="1" xfId="3" applyFont="1" applyFill="1" applyBorder="1" applyAlignment="1">
      <alignment vertical="center"/>
    </xf>
    <xf numFmtId="0" fontId="7" fillId="0" borderId="1" xfId="3" applyFont="1" applyBorder="1" applyAlignment="1">
      <alignment vertical="center"/>
    </xf>
    <xf numFmtId="0" fontId="4" fillId="0" borderId="1" xfId="3" applyFont="1" applyBorder="1" applyAlignment="1">
      <alignment horizontal="right" vertical="center"/>
    </xf>
    <xf numFmtId="0" fontId="7" fillId="0" borderId="1" xfId="3" applyFont="1" applyBorder="1" applyAlignment="1">
      <alignment horizontal="left" vertical="center"/>
    </xf>
    <xf numFmtId="171" fontId="4" fillId="4" borderId="1" xfId="2" applyNumberFormat="1" applyFont="1" applyFill="1" applyBorder="1" applyAlignment="1" applyProtection="1">
      <alignment vertical="center"/>
      <protection hidden="1"/>
    </xf>
    <xf numFmtId="174" fontId="4" fillId="6" borderId="1" xfId="2" applyNumberFormat="1" applyFont="1" applyFill="1" applyBorder="1" applyAlignment="1" applyProtection="1">
      <alignment vertical="center"/>
      <protection hidden="1"/>
    </xf>
    <xf numFmtId="174" fontId="14" fillId="6" borderId="1" xfId="2" applyNumberFormat="1" applyFont="1" applyFill="1" applyBorder="1" applyAlignment="1" applyProtection="1">
      <alignment vertical="center"/>
      <protection hidden="1"/>
    </xf>
    <xf numFmtId="174" fontId="14" fillId="7" borderId="1" xfId="2" applyNumberFormat="1" applyFont="1" applyFill="1" applyBorder="1" applyAlignment="1" applyProtection="1">
      <alignment vertical="center"/>
      <protection hidden="1"/>
    </xf>
    <xf numFmtId="0" fontId="4" fillId="0" borderId="1" xfId="3" applyFont="1" applyBorder="1" applyAlignment="1">
      <alignment horizontal="left" vertical="center"/>
    </xf>
    <xf numFmtId="0" fontId="7" fillId="0" borderId="1" xfId="12" applyFont="1" applyBorder="1" applyAlignment="1">
      <alignment vertical="center"/>
    </xf>
    <xf numFmtId="171" fontId="4" fillId="6" borderId="1" xfId="2" applyNumberFormat="1" applyFont="1" applyFill="1" applyBorder="1" applyAlignment="1" applyProtection="1">
      <alignment vertical="center"/>
      <protection hidden="1"/>
    </xf>
    <xf numFmtId="171" fontId="14" fillId="6" borderId="1" xfId="2" applyNumberFormat="1" applyFont="1" applyFill="1" applyBorder="1" applyAlignment="1" applyProtection="1">
      <alignment vertical="center"/>
      <protection hidden="1"/>
    </xf>
    <xf numFmtId="9" fontId="4" fillId="0" borderId="1" xfId="0" applyNumberFormat="1" applyFont="1" applyBorder="1" applyAlignment="1">
      <alignment horizontal="center" vertical="center"/>
    </xf>
    <xf numFmtId="1" fontId="7" fillId="0" borderId="1" xfId="0" applyNumberFormat="1" applyFont="1" applyBorder="1" applyAlignment="1">
      <alignment horizontal="center" vertical="center"/>
    </xf>
    <xf numFmtId="10" fontId="7" fillId="0" borderId="1" xfId="11" applyNumberFormat="1" applyFont="1" applyBorder="1" applyAlignment="1">
      <alignment horizontal="right" vertical="center"/>
    </xf>
    <xf numFmtId="168" fontId="7" fillId="4" borderId="1" xfId="12" applyNumberFormat="1" applyFont="1" applyFill="1" applyBorder="1" applyAlignment="1">
      <alignment vertical="center"/>
    </xf>
    <xf numFmtId="0" fontId="7" fillId="0" borderId="1" xfId="12" applyFont="1" applyBorder="1" applyAlignment="1">
      <alignment horizontal="left" vertical="center"/>
    </xf>
    <xf numFmtId="0" fontId="27" fillId="0" borderId="8" xfId="0" applyFont="1" applyBorder="1" applyAlignment="1">
      <alignment horizontal="center" vertical="top" wrapText="1"/>
    </xf>
    <xf numFmtId="0" fontId="27" fillId="0" borderId="8" xfId="0" applyFont="1" applyBorder="1" applyAlignment="1">
      <alignment horizontal="left" vertical="top" wrapText="1" indent="1"/>
    </xf>
    <xf numFmtId="0" fontId="29" fillId="0" borderId="8" xfId="0" applyFont="1" applyBorder="1" applyAlignment="1">
      <alignment horizontal="center" vertical="top" wrapText="1"/>
    </xf>
    <xf numFmtId="1" fontId="28" fillId="0" borderId="8" xfId="0" applyNumberFormat="1" applyFont="1" applyBorder="1" applyAlignment="1">
      <alignment horizontal="center" vertical="center" shrinkToFit="1"/>
    </xf>
    <xf numFmtId="2" fontId="28" fillId="0" borderId="8" xfId="0" applyNumberFormat="1" applyFont="1" applyBorder="1" applyAlignment="1">
      <alignment horizontal="center" vertical="center" shrinkToFit="1"/>
    </xf>
    <xf numFmtId="0" fontId="29" fillId="0" borderId="8" xfId="0" applyFont="1" applyBorder="1" applyAlignment="1">
      <alignment horizontal="left" vertical="top" wrapText="1"/>
    </xf>
    <xf numFmtId="0" fontId="27" fillId="0" borderId="8" xfId="0" applyFont="1" applyBorder="1" applyAlignment="1">
      <alignment horizontal="left" vertical="top" wrapText="1" indent="4"/>
    </xf>
    <xf numFmtId="4" fontId="30" fillId="0" borderId="8" xfId="0" applyNumberFormat="1" applyFont="1" applyBorder="1" applyAlignment="1">
      <alignment horizontal="center" vertical="top" shrinkToFit="1"/>
    </xf>
    <xf numFmtId="164" fontId="27" fillId="0" borderId="8" xfId="0" applyNumberFormat="1" applyFont="1" applyBorder="1" applyAlignment="1">
      <alignment horizontal="center" vertical="top" wrapText="1"/>
    </xf>
    <xf numFmtId="0" fontId="31" fillId="0" borderId="0" xfId="0" applyFont="1"/>
    <xf numFmtId="164" fontId="0" fillId="0" borderId="0" xfId="0" applyNumberFormat="1" applyAlignment="1">
      <alignment horizontal="left" vertical="top"/>
    </xf>
    <xf numFmtId="0" fontId="21" fillId="0" borderId="1" xfId="0" applyFont="1" applyBorder="1"/>
    <xf numFmtId="0" fontId="0" fillId="0" borderId="1" xfId="0" applyBorder="1"/>
    <xf numFmtId="172" fontId="22" fillId="9" borderId="1" xfId="1" applyFont="1" applyFill="1" applyBorder="1" applyAlignment="1">
      <alignment horizontal="center" vertical="center" wrapText="1"/>
    </xf>
    <xf numFmtId="0" fontId="21" fillId="9" borderId="1" xfId="0" applyFont="1" applyFill="1" applyBorder="1" applyAlignment="1">
      <alignment horizontal="center" vertical="center" wrapText="1"/>
    </xf>
    <xf numFmtId="0" fontId="21" fillId="0" borderId="1" xfId="0" applyFont="1" applyBorder="1" applyAlignment="1">
      <alignment horizontal="centerContinuous"/>
    </xf>
    <xf numFmtId="0" fontId="23" fillId="0" borderId="1" xfId="0" applyFont="1" applyBorder="1" applyAlignment="1">
      <alignment horizontal="center"/>
    </xf>
    <xf numFmtId="0" fontId="33" fillId="10" borderId="11" xfId="0" applyFont="1" applyFill="1" applyBorder="1" applyAlignment="1">
      <alignment horizontal="left" vertical="center" wrapText="1"/>
    </xf>
    <xf numFmtId="0" fontId="34" fillId="0" borderId="11" xfId="0" applyFont="1" applyBorder="1" applyAlignment="1">
      <alignment horizontal="left" vertical="center" wrapText="1"/>
    </xf>
    <xf numFmtId="4" fontId="34" fillId="0" borderId="11" xfId="0" applyNumberFormat="1" applyFont="1" applyBorder="1" applyAlignment="1">
      <alignment horizontal="left" vertical="center" wrapText="1"/>
    </xf>
    <xf numFmtId="8" fontId="0" fillId="0" borderId="0" xfId="0" applyNumberFormat="1"/>
    <xf numFmtId="0" fontId="33" fillId="10" borderId="1" xfId="0" applyFont="1" applyFill="1" applyBorder="1" applyAlignment="1">
      <alignment horizontal="left" vertical="center" wrapText="1"/>
    </xf>
    <xf numFmtId="0" fontId="34" fillId="0" borderId="1" xfId="0" applyFont="1" applyBorder="1" applyAlignment="1">
      <alignment horizontal="left" vertical="center" wrapText="1"/>
    </xf>
    <xf numFmtId="4" fontId="34" fillId="0" borderId="1" xfId="0" applyNumberFormat="1" applyFont="1" applyBorder="1" applyAlignment="1">
      <alignment horizontal="left" vertical="center" wrapText="1"/>
    </xf>
    <xf numFmtId="8" fontId="34" fillId="0" borderId="1" xfId="0" applyNumberFormat="1" applyFont="1" applyBorder="1" applyAlignment="1">
      <alignment horizontal="left" vertical="center" wrapText="1"/>
    </xf>
    <xf numFmtId="8" fontId="33" fillId="0" borderId="1" xfId="0" applyNumberFormat="1" applyFont="1" applyBorder="1" applyAlignment="1">
      <alignment horizontal="left" vertical="center" wrapText="1"/>
    </xf>
    <xf numFmtId="10" fontId="34" fillId="0" borderId="11" xfId="0" applyNumberFormat="1" applyFont="1" applyBorder="1" applyAlignment="1">
      <alignment horizontal="left" vertical="center" wrapText="1"/>
    </xf>
    <xf numFmtId="171" fontId="7" fillId="3" borderId="1" xfId="2" applyNumberFormat="1" applyFont="1" applyFill="1" applyBorder="1" applyAlignment="1" applyProtection="1">
      <alignment vertical="center"/>
      <protection hidden="1"/>
    </xf>
    <xf numFmtId="168" fontId="7" fillId="3" borderId="1" xfId="0" applyNumberFormat="1" applyFont="1" applyFill="1" applyBorder="1" applyAlignment="1">
      <alignment vertical="center"/>
    </xf>
    <xf numFmtId="2" fontId="35" fillId="0" borderId="8" xfId="0" applyNumberFormat="1" applyFont="1" applyBorder="1" applyAlignment="1">
      <alignment horizontal="center" vertical="center" shrinkToFit="1"/>
    </xf>
    <xf numFmtId="0" fontId="36" fillId="0" borderId="0" xfId="0" applyFont="1" applyAlignment="1">
      <alignment vertical="center"/>
    </xf>
    <xf numFmtId="0" fontId="34" fillId="0" borderId="0" xfId="0" applyFont="1" applyAlignment="1">
      <alignment vertical="center"/>
    </xf>
    <xf numFmtId="8" fontId="33" fillId="3" borderId="11" xfId="0" applyNumberFormat="1" applyFont="1" applyFill="1" applyBorder="1" applyAlignment="1">
      <alignment horizontal="left" vertical="center" wrapText="1"/>
    </xf>
    <xf numFmtId="8" fontId="34" fillId="9" borderId="11" xfId="0" applyNumberFormat="1" applyFont="1" applyFill="1" applyBorder="1" applyAlignment="1">
      <alignment horizontal="left" vertical="center" wrapText="1"/>
    </xf>
    <xf numFmtId="10" fontId="4" fillId="4" borderId="1" xfId="2" applyNumberFormat="1" applyFont="1" applyFill="1" applyBorder="1" applyAlignment="1" applyProtection="1">
      <alignment vertical="center"/>
      <protection locked="0"/>
    </xf>
    <xf numFmtId="10" fontId="4" fillId="4" borderId="1" xfId="2" applyNumberFormat="1" applyFont="1" applyFill="1" applyBorder="1" applyAlignment="1" applyProtection="1">
      <alignment vertical="center"/>
      <protection hidden="1"/>
    </xf>
    <xf numFmtId="10" fontId="7" fillId="4" borderId="1" xfId="2" applyNumberFormat="1" applyFont="1" applyFill="1" applyBorder="1" applyAlignment="1" applyProtection="1">
      <alignment vertical="center"/>
      <protection hidden="1"/>
    </xf>
    <xf numFmtId="10" fontId="7" fillId="4" borderId="1" xfId="2" applyNumberFormat="1" applyFont="1" applyFill="1" applyBorder="1" applyProtection="1">
      <protection hidden="1"/>
    </xf>
    <xf numFmtId="4" fontId="0" fillId="0" borderId="0" xfId="0" applyNumberFormat="1"/>
    <xf numFmtId="164" fontId="0" fillId="0" borderId="0" xfId="0" applyNumberFormat="1"/>
    <xf numFmtId="8" fontId="33" fillId="0" borderId="11" xfId="0" applyNumberFormat="1" applyFont="1" applyBorder="1" applyAlignment="1">
      <alignment horizontal="left" vertical="center" wrapText="1"/>
    </xf>
    <xf numFmtId="0" fontId="0" fillId="9" borderId="4" xfId="0" applyFill="1" applyBorder="1" applyAlignment="1">
      <alignment horizontal="center"/>
    </xf>
    <xf numFmtId="0" fontId="0" fillId="9" borderId="5" xfId="0" applyFill="1" applyBorder="1" applyAlignment="1">
      <alignment horizontal="center"/>
    </xf>
    <xf numFmtId="0" fontId="0" fillId="9" borderId="6" xfId="0" applyFill="1" applyBorder="1" applyAlignment="1">
      <alignment horizont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1" xfId="0" applyFont="1" applyBorder="1" applyAlignment="1">
      <alignment horizontal="left" vertical="center"/>
    </xf>
    <xf numFmtId="0" fontId="13" fillId="0" borderId="1" xfId="0" applyFont="1" applyBorder="1" applyAlignment="1">
      <alignment horizontal="center" vertical="center"/>
    </xf>
    <xf numFmtId="0" fontId="12" fillId="5" borderId="1" xfId="0" applyFont="1" applyFill="1" applyBorder="1" applyAlignment="1">
      <alignment horizontal="center" vertical="center"/>
    </xf>
    <xf numFmtId="0" fontId="12" fillId="4" borderId="1" xfId="0" applyFont="1" applyFill="1" applyBorder="1" applyAlignment="1">
      <alignment horizontal="center" vertical="center"/>
    </xf>
    <xf numFmtId="0" fontId="12" fillId="0" borderId="1" xfId="0" applyFont="1" applyBorder="1" applyAlignment="1">
      <alignment horizontal="center" vertical="center"/>
    </xf>
    <xf numFmtId="0" fontId="27" fillId="0" borderId="9" xfId="0" applyFont="1" applyBorder="1" applyAlignment="1">
      <alignment horizontal="center" vertical="top" wrapText="1"/>
    </xf>
    <xf numFmtId="0" fontId="27" fillId="0" borderId="7" xfId="0" applyFont="1" applyBorder="1" applyAlignment="1">
      <alignment horizontal="center" vertical="top" wrapText="1"/>
    </xf>
    <xf numFmtId="0" fontId="27" fillId="0" borderId="10" xfId="0" applyFont="1" applyBorder="1" applyAlignment="1">
      <alignment horizontal="center" vertical="top" wrapText="1"/>
    </xf>
    <xf numFmtId="0" fontId="34" fillId="0" borderId="12" xfId="0" applyFont="1" applyBorder="1" applyAlignment="1">
      <alignment horizontal="left" vertical="center" wrapText="1"/>
    </xf>
    <xf numFmtId="0" fontId="34" fillId="0" borderId="13" xfId="0" applyFont="1" applyBorder="1" applyAlignment="1">
      <alignment horizontal="left" vertical="center" wrapText="1"/>
    </xf>
    <xf numFmtId="0" fontId="34" fillId="0" borderId="14" xfId="0" applyFont="1" applyBorder="1" applyAlignment="1">
      <alignment horizontal="left" vertical="center" wrapText="1"/>
    </xf>
    <xf numFmtId="0" fontId="34" fillId="0" borderId="1" xfId="0" applyFont="1" applyBorder="1" applyAlignment="1">
      <alignment horizontal="left" vertical="center" wrapText="1"/>
    </xf>
  </cellXfs>
  <cellStyles count="87">
    <cellStyle name="BORDAS" xfId="16" xr:uid="{30AE09BC-8BCE-42EF-81C0-94926CB79BF7}"/>
    <cellStyle name="Euro" xfId="19" xr:uid="{497154BF-D3D7-4831-B4D4-979AA03BEDCE}"/>
    <cellStyle name="Hiperlink 2" xfId="7" xr:uid="{00000000-0005-0000-0000-000000000000}"/>
    <cellStyle name="Moeda" xfId="1" builtinId="4"/>
    <cellStyle name="Moeda 2" xfId="10" xr:uid="{11A4D624-AA75-46F8-B255-2B5270B512BF}"/>
    <cellStyle name="Moeda 2 2" xfId="20" xr:uid="{9D8D3FC4-DCD3-4BB9-97F4-5035DEF80EB9}"/>
    <cellStyle name="Moeda 2 2 2" xfId="61" xr:uid="{C34169CA-2A3C-4878-B58E-DB094C0AEBB6}"/>
    <cellStyle name="Moeda 2 3" xfId="39" xr:uid="{59A46D6E-7856-4392-A071-38DB2DCC611F}"/>
    <cellStyle name="Moeda 2 3 2" xfId="73" xr:uid="{3716AA38-03AC-4E07-834D-79F496E52934}"/>
    <cellStyle name="Moeda 2 4" xfId="58" xr:uid="{053D6FEC-E9C2-4803-8F25-B6A715F16177}"/>
    <cellStyle name="Moeda 3" xfId="21" xr:uid="{4FAC923A-96A7-43DE-99E8-024D82484AC6}"/>
    <cellStyle name="Moeda 3 2" xfId="22" xr:uid="{4F1CCA6A-E5C9-4E74-AB6C-35759A3735D2}"/>
    <cellStyle name="Moeda 3 2 2" xfId="55" xr:uid="{B8226AD4-D2FA-4A44-88D0-0675CC91BD4D}"/>
    <cellStyle name="Moeda 3 2 3" xfId="63" xr:uid="{760792B8-FA2F-4D80-ACA1-674048CF58C0}"/>
    <cellStyle name="Moeda 3 3" xfId="43" xr:uid="{4C812D66-F986-4A2A-ACD8-A46F814CE68A}"/>
    <cellStyle name="Moeda 3 3 2" xfId="75" xr:uid="{33A7E2DE-1C43-4DA5-8654-08B901AC7AF5}"/>
    <cellStyle name="Moeda 3 4" xfId="62" xr:uid="{5F728B32-4F0A-49DD-9140-BA3D7D6FEC8D}"/>
    <cellStyle name="Moeda 4" xfId="6" xr:uid="{00000000-0005-0000-0000-000002000000}"/>
    <cellStyle name="Moeda 4 2" xfId="15" xr:uid="{7778739F-4409-46D3-A94B-5A2EF41DAD74}"/>
    <cellStyle name="Moeda 4 3" xfId="23" xr:uid="{1AEF8D8D-8F21-428A-B526-9E26BB9C9027}"/>
    <cellStyle name="Moeda 5" xfId="24" xr:uid="{F9F32D09-D9E2-4C78-9CEB-2D6CED41554E}"/>
    <cellStyle name="Moeda 9" xfId="54" xr:uid="{BB33FF69-1B1E-4CBB-A1C8-F2501BC9FE0B}"/>
    <cellStyle name="Moeda 9 2" xfId="84" xr:uid="{B95DC33E-53CC-4D3B-8FDE-AEB3310A76E4}"/>
    <cellStyle name="Normal" xfId="0" builtinId="0"/>
    <cellStyle name="Normal 10" xfId="49" xr:uid="{2CB7D41B-3BFB-46F9-B6F9-7D0F0DEB217D}"/>
    <cellStyle name="Normal 10 2" xfId="80" xr:uid="{12B56BEC-102E-45D2-92ED-8FC1A4075D39}"/>
    <cellStyle name="Normal 2" xfId="3" xr:uid="{00000000-0005-0000-0000-000004000000}"/>
    <cellStyle name="Normal 2 2" xfId="12" xr:uid="{E3CDF5AD-541B-4136-A6B7-3E102859FB04}"/>
    <cellStyle name="Normal 2 2 2" xfId="8" xr:uid="{00000000-0005-0000-0000-000005000000}"/>
    <cellStyle name="Normal 2 2 2 2" xfId="17" xr:uid="{652332F2-DC71-4D27-B2C3-B56E315FAEB4}"/>
    <cellStyle name="Normal 2 2 2 3" xfId="42" xr:uid="{EEA96FAF-31CC-4365-A0E6-5D45C1FDE73D}"/>
    <cellStyle name="Normal 2_8TA 4º reajuste" xfId="25" xr:uid="{D28F42A3-83BD-42C4-ACCB-1514FE57188A}"/>
    <cellStyle name="Normal 3" xfId="4" xr:uid="{00000000-0005-0000-0000-000006000000}"/>
    <cellStyle name="Normal 3 2" xfId="13" xr:uid="{6AD4438A-ACED-4F19-9B43-450E487D8BBA}"/>
    <cellStyle name="Normal 3 2 2" xfId="53" xr:uid="{86445527-4DC3-473D-8B56-8830B3328422}"/>
    <cellStyle name="Normal 3 2 2 2" xfId="83" xr:uid="{76F4B107-DD35-4557-ABC7-17DB82EEC314}"/>
    <cellStyle name="Normal 3 3" xfId="31" xr:uid="{A0AFDDF8-95E2-480F-8418-49CF80CA4CAA}"/>
    <cellStyle name="Normal 3 3 2" xfId="56" xr:uid="{A91C100D-600A-41DF-B2A9-87ED8EF74F9A}"/>
    <cellStyle name="Normal 3 3 2 2" xfId="85" xr:uid="{4BC81EB9-2950-48D6-A6D6-3FBF68EA615C}"/>
    <cellStyle name="Normal 4" xfId="32" xr:uid="{3B0EEAB2-CB04-4AA5-90DF-ED1E7D490666}"/>
    <cellStyle name="Normal 4 2" xfId="66" xr:uid="{7A507A83-ECD8-44A0-A25E-293F609AC2CF}"/>
    <cellStyle name="Normal 5" xfId="34" xr:uid="{9E26E013-8D6B-428A-973D-737EDF8AD5A8}"/>
    <cellStyle name="Normal 5 2" xfId="68" xr:uid="{D555DA59-49D8-42BD-8AFF-5C95F29CC9DD}"/>
    <cellStyle name="Normal 6" xfId="37" xr:uid="{484DCFCA-B2AB-460D-A28B-BA5F21404F1B}"/>
    <cellStyle name="Normal 6 2" xfId="44" xr:uid="{98C68973-358C-4E1C-A53E-F5A2BC2BB71D}"/>
    <cellStyle name="Normal 6 2 2" xfId="76" xr:uid="{032B5428-6404-4B23-AD76-1EAD8C9A822D}"/>
    <cellStyle name="Normal 6 3" xfId="47" xr:uid="{5DB48D64-F89A-4DC0-8E31-4A2B9791338F}"/>
    <cellStyle name="Normal 6 3 2" xfId="79" xr:uid="{1876BDDE-BDC4-4079-B2C7-94F35B1F1CF2}"/>
    <cellStyle name="Normal 6 4" xfId="52" xr:uid="{B23090EA-8EE7-47A2-82B8-6231DAC27D6B}"/>
    <cellStyle name="Normal 6 4 2" xfId="82" xr:uid="{9C970386-352A-4326-90CA-46CA87E20447}"/>
    <cellStyle name="Normal 6 5" xfId="71" xr:uid="{6FD52E10-4FB4-4792-BD8A-BA6C1642F46C}"/>
    <cellStyle name="Normal 7" xfId="38" xr:uid="{802C659C-DC1A-428E-B7DE-6F543FA8D9E9}"/>
    <cellStyle name="Normal 7 2" xfId="72" xr:uid="{0F38A92E-A578-4031-ADC6-C0D9AFC42A05}"/>
    <cellStyle name="Normal 8" xfId="86" xr:uid="{9D4BEBCC-BFAE-4F08-AA51-483456CEDC58}"/>
    <cellStyle name="Porcentagem" xfId="2" builtinId="5"/>
    <cellStyle name="Porcentagem 2" xfId="11" xr:uid="{71E1EE8E-ACBE-4A49-B4A0-47C478A8B84B}"/>
    <cellStyle name="Porcentagem 2 2" xfId="26" xr:uid="{FC42904A-E30F-4BE2-A8A4-4C51AFD74CF7}"/>
    <cellStyle name="Porcentagem 2 2 2" xfId="50" xr:uid="{1B49690B-1712-419C-BA4E-C9763F010453}"/>
    <cellStyle name="Porcentagem 2 3" xfId="40" xr:uid="{BC8DA4A3-78EE-444F-996A-D782647245D1}"/>
    <cellStyle name="Porcentagem 3" xfId="27" xr:uid="{A9ACC10D-1A89-442F-9174-4299358A7326}"/>
    <cellStyle name="Porcentagem 3 2" xfId="28" xr:uid="{E7274114-E0BE-4BFE-9300-EE3F80BFA068}"/>
    <cellStyle name="Porcentagem 4" xfId="48" xr:uid="{07F4E0F8-74DF-45A4-BB77-F4BF2A7A442C}"/>
    <cellStyle name="Porcentagem 4 2" xfId="51" xr:uid="{40F85DF3-17C2-43DE-80A2-FD43AC97B14B}"/>
    <cellStyle name="Porcentagem 4 2 2" xfId="81" xr:uid="{13AC58E3-3E3B-4E13-94B5-0E0A983474FB}"/>
    <cellStyle name="Separador de milhares 2" xfId="29" xr:uid="{AB3E520E-0A58-4DCB-932E-71BC6F7C8103}"/>
    <cellStyle name="Separador de milhares 2 2" xfId="64" xr:uid="{CFDEDF20-DC7D-447D-8E56-6F0A583415D7}"/>
    <cellStyle name="Separador de milhares 3" xfId="30" xr:uid="{06B772DD-58BB-410C-A19D-3D3CE92FB110}"/>
    <cellStyle name="Separador de milhares 3 2" xfId="65" xr:uid="{AF2F3633-47F5-48A6-B47C-762FEA18FC03}"/>
    <cellStyle name="Vírgula" xfId="9" builtinId="3"/>
    <cellStyle name="Vírgula 2" xfId="5" xr:uid="{00000000-0005-0000-0000-000009000000}"/>
    <cellStyle name="Vírgula 2 2" xfId="14" xr:uid="{8A0BEC00-5B6C-4F61-A40F-21ABE5280CEA}"/>
    <cellStyle name="Vírgula 2 2 2" xfId="59" xr:uid="{E5A67798-7EFA-4BDA-99A9-A4860CB38524}"/>
    <cellStyle name="Vírgula 2 3" xfId="33" xr:uid="{052570BD-B0C2-4FB6-A771-34ACAABF6CE7}"/>
    <cellStyle name="Vírgula 2 3 2" xfId="67" xr:uid="{1D6A4365-AD8B-4EE6-B793-0A3227B126F8}"/>
    <cellStyle name="Vírgula 3" xfId="18" xr:uid="{A3B017B6-5CD5-441F-9622-AAD7A01A6A94}"/>
    <cellStyle name="Vírgula 3 2" xfId="35" xr:uid="{24AFFDE8-B82B-447F-BD46-6EDF80DCEFBC}"/>
    <cellStyle name="Vírgula 3 2 2" xfId="69" xr:uid="{EB2F957C-6D57-4293-8D65-3C988A0ED062}"/>
    <cellStyle name="Vírgula 3 3" xfId="60" xr:uid="{F4F6421B-8008-4ECB-ACE3-3D09395D973B}"/>
    <cellStyle name="Vírgula 4" xfId="36" xr:uid="{39388AF2-BFE1-43CF-8338-25EB2A3CB34E}"/>
    <cellStyle name="Vírgula 4 2" xfId="70" xr:uid="{EA0B3564-CC28-4402-99C1-0E07551D93C5}"/>
    <cellStyle name="Vírgula 5" xfId="41" xr:uid="{B8FF7203-E6DA-42D5-B10A-84399D745747}"/>
    <cellStyle name="Vírgula 5 2" xfId="46" xr:uid="{90838A58-6BE5-4A14-ABA7-BA8C66E5679E}"/>
    <cellStyle name="Vírgula 5 2 2" xfId="78" xr:uid="{96B44271-8EFF-4954-9951-D17F3B9F2ACB}"/>
    <cellStyle name="Vírgula 5 3" xfId="74" xr:uid="{C36C220A-A6A2-45CC-A691-AADC4D972113}"/>
    <cellStyle name="Vírgula 6" xfId="45" xr:uid="{72FD641E-D94F-4E96-B4F4-DCCD2A5B0C43}"/>
    <cellStyle name="Vírgula 6 2" xfId="77" xr:uid="{E3005A85-FE5E-4126-B691-ABB509EA2E9C}"/>
    <cellStyle name="Vírgula 7" xfId="57" xr:uid="{6628760F-78F0-42D4-ACD2-624AA12500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thauler\AppData\Local\Microsoft\Windows\INetCache\Content.Outlook\KJ6MZLEI\Mapa%20-%20Vesti&#225;rios%20Ciclistas%20(revisada%20_%20002)%20(0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tes de Pesquisa"/>
      <sheetName val="Insumos"/>
      <sheetName val="Mapa de Cotações"/>
      <sheetName val="Composições"/>
      <sheetName val="Ref"/>
      <sheetName val="Composições Auxiliares"/>
      <sheetName val="Custos Unitários"/>
      <sheetName val="Orçamentária"/>
      <sheetName val="ABC - Serviços"/>
      <sheetName val="ABC - Insumos"/>
      <sheetName val="BDI"/>
      <sheetName val="Serviços Sinapi"/>
      <sheetName val="Insumos Sinapi"/>
      <sheetName val="Outras Tab"/>
      <sheetName val="planilha auxiliar"/>
    </sheetNames>
    <sheetDataSet>
      <sheetData sheetId="0"/>
      <sheetData sheetId="1"/>
      <sheetData sheetId="2"/>
      <sheetData sheetId="3">
        <row r="1">
          <cell r="F1">
            <v>0</v>
          </cell>
        </row>
        <row r="2">
          <cell r="F2">
            <v>0</v>
          </cell>
        </row>
        <row r="3">
          <cell r="F3">
            <v>0</v>
          </cell>
        </row>
        <row r="4">
          <cell r="F4">
            <v>0</v>
          </cell>
        </row>
        <row r="5">
          <cell r="F5" t="str">
            <v>DESCONTO APLICADO (recomendação MPF)</v>
          </cell>
        </row>
        <row r="6">
          <cell r="F6" t="str">
            <v>Especificação do Serviço</v>
          </cell>
        </row>
        <row r="7">
          <cell r="F7">
            <v>0</v>
          </cell>
        </row>
        <row r="8">
          <cell r="F8">
            <v>0</v>
          </cell>
        </row>
        <row r="9">
          <cell r="F9" t="str">
            <v>Engenheiro civil de obra junior com encargos complementares</v>
          </cell>
        </row>
        <row r="10">
          <cell r="F10">
            <v>0</v>
          </cell>
        </row>
        <row r="11">
          <cell r="F11">
            <v>0</v>
          </cell>
        </row>
        <row r="12">
          <cell r="F12">
            <v>0</v>
          </cell>
        </row>
        <row r="13">
          <cell r="F13" t="str">
            <v>Mestre de obras com encargos complementares</v>
          </cell>
        </row>
        <row r="14">
          <cell r="F14">
            <v>0</v>
          </cell>
        </row>
        <row r="15">
          <cell r="F15">
            <v>0</v>
          </cell>
        </row>
        <row r="16">
          <cell r="F16">
            <v>0</v>
          </cell>
        </row>
        <row r="17">
          <cell r="F17" t="str">
            <v>Engenheiro Civil de Obra Pleno com encargos complementares</v>
          </cell>
        </row>
        <row r="18">
          <cell r="F18">
            <v>0</v>
          </cell>
        </row>
        <row r="19">
          <cell r="F19">
            <v>0</v>
          </cell>
        </row>
        <row r="20">
          <cell r="F20">
            <v>0</v>
          </cell>
        </row>
        <row r="21">
          <cell r="F21" t="str">
            <v>Engenheiro Civil de Obra Pleno com encargos complementares</v>
          </cell>
        </row>
        <row r="22">
          <cell r="F22" t="str">
            <v>Anotação de Responsabilidade Técnica</v>
          </cell>
        </row>
        <row r="23">
          <cell r="F23">
            <v>0</v>
          </cell>
        </row>
        <row r="24">
          <cell r="F24">
            <v>0</v>
          </cell>
        </row>
        <row r="25">
          <cell r="F25">
            <v>0</v>
          </cell>
        </row>
        <row r="26">
          <cell r="F26" t="str">
            <v>Servente com Encargos Complementares</v>
          </cell>
        </row>
        <row r="27">
          <cell r="F27">
            <v>0</v>
          </cell>
        </row>
        <row r="28">
          <cell r="F28">
            <v>0</v>
          </cell>
        </row>
        <row r="29">
          <cell r="F29">
            <v>0</v>
          </cell>
        </row>
        <row r="30">
          <cell r="F30" t="str">
            <v>Eletricista com encargos complementares</v>
          </cell>
        </row>
        <row r="31">
          <cell r="F31" t="str">
            <v>Servente com Encargos Complementares</v>
          </cell>
        </row>
        <row r="32">
          <cell r="F32">
            <v>0</v>
          </cell>
        </row>
        <row r="33">
          <cell r="F33">
            <v>0</v>
          </cell>
        </row>
        <row r="34">
          <cell r="F34">
            <v>0</v>
          </cell>
        </row>
        <row r="35">
          <cell r="F35" t="str">
            <v>Encanador ou Bombeiro Hidráulico com Encargos Complementares</v>
          </cell>
        </row>
        <row r="36">
          <cell r="F36" t="str">
            <v>Servente com Encargos Complementares</v>
          </cell>
        </row>
        <row r="37">
          <cell r="F37">
            <v>0</v>
          </cell>
        </row>
        <row r="38">
          <cell r="F38">
            <v>0</v>
          </cell>
        </row>
        <row r="39">
          <cell r="F39">
            <v>0</v>
          </cell>
        </row>
        <row r="40">
          <cell r="F40" t="str">
            <v>Pedreiro com Encargos Complementares</v>
          </cell>
        </row>
        <row r="41">
          <cell r="F41" t="str">
            <v>Servente com Encargos Complementares</v>
          </cell>
        </row>
        <row r="42">
          <cell r="F42">
            <v>0</v>
          </cell>
        </row>
        <row r="43">
          <cell r="F43">
            <v>0</v>
          </cell>
        </row>
        <row r="44">
          <cell r="F44">
            <v>0</v>
          </cell>
        </row>
        <row r="45">
          <cell r="F45" t="str">
            <v>Eletricista com encargos complementares</v>
          </cell>
        </row>
        <row r="46">
          <cell r="F46" t="str">
            <v>Servente com Encargos Complementares</v>
          </cell>
        </row>
        <row r="47">
          <cell r="F47">
            <v>0</v>
          </cell>
        </row>
        <row r="48">
          <cell r="F48" t="str">
            <v>Obs.: Remoção com reaproveitamento</v>
          </cell>
        </row>
        <row r="49">
          <cell r="F49">
            <v>0</v>
          </cell>
        </row>
        <row r="50">
          <cell r="F50">
            <v>0</v>
          </cell>
        </row>
        <row r="51">
          <cell r="F51">
            <v>0</v>
          </cell>
        </row>
        <row r="52">
          <cell r="F52" t="str">
            <v>Servente com Encargos Complementares</v>
          </cell>
        </row>
        <row r="53">
          <cell r="F53">
            <v>0</v>
          </cell>
        </row>
        <row r="54">
          <cell r="F54">
            <v>0</v>
          </cell>
        </row>
        <row r="55">
          <cell r="F55">
            <v>0</v>
          </cell>
        </row>
        <row r="56">
          <cell r="F56" t="str">
            <v>Servente com Encargos Complementares</v>
          </cell>
        </row>
        <row r="57">
          <cell r="F57">
            <v>0</v>
          </cell>
        </row>
        <row r="58">
          <cell r="F58">
            <v>0</v>
          </cell>
        </row>
        <row r="59">
          <cell r="F59">
            <v>0</v>
          </cell>
        </row>
        <row r="60">
          <cell r="F60" t="str">
            <v>Ajudante de carpinteiro com encargos complementares</v>
          </cell>
        </row>
        <row r="61">
          <cell r="F61" t="str">
            <v>Carpinteiro de formas com encargos complementares</v>
          </cell>
        </row>
        <row r="62">
          <cell r="F62" t="str">
            <v>PONTALETE DE MADEIRA NAO APARELHADA *7,5 X 7,5* CM (3 X 3 ") PINUS, MISTA OU EQUIVALENTE DA REGIAO</v>
          </cell>
        </row>
        <row r="63">
          <cell r="F63" t="str">
            <v>TABUA DE MADEIRA NAO APARELHADA *2,5 X 10 CM (1 X 4 ") PINUS, MISTA OU EQUIVALENTE DA REGIAO</v>
          </cell>
        </row>
        <row r="64">
          <cell r="F64" t="str">
            <v>Prego de aco polido com cabeca 18 x 27 (2 1/2 x 10)</v>
          </cell>
        </row>
        <row r="65">
          <cell r="F65" t="str">
            <v>Tela fachadeira em polietileno, rolo de 3 x 100 m (L x C), cor branca, sem logomarca - para protecao de obras</v>
          </cell>
        </row>
        <row r="66">
          <cell r="F66">
            <v>0</v>
          </cell>
        </row>
        <row r="67">
          <cell r="F67">
            <v>0</v>
          </cell>
        </row>
        <row r="68">
          <cell r="F68">
            <v>0</v>
          </cell>
        </row>
        <row r="69">
          <cell r="F69" t="str">
            <v>Carpinteiro de formas com encargos complementares</v>
          </cell>
        </row>
        <row r="70">
          <cell r="F70" t="str">
            <v>Pintor com encargos complementares</v>
          </cell>
        </row>
        <row r="71">
          <cell r="F71" t="str">
            <v>Servente com Encargos Complementares</v>
          </cell>
        </row>
        <row r="72">
          <cell r="F72" t="str">
            <v>Cal hidratada CH-I para argamassas</v>
          </cell>
        </row>
        <row r="73">
          <cell r="F73" t="str">
            <v>Chapa de madeira compensada resinada para forma de concreto, de *2,2 x 1,1* m, E = 6 mm</v>
          </cell>
        </row>
        <row r="74">
          <cell r="F74" t="str">
            <v>PONTALETE DE MADEIRA NAO APARELHADA *7,5 X 7,5* CM (3 X 3 ") PINUS, MISTA OU EQUIVALENTE DA REGIAO</v>
          </cell>
        </row>
        <row r="75">
          <cell r="F75" t="str">
            <v>Prego de aco polido com cabeca 18 x 27 (2 1/2 x 10)</v>
          </cell>
        </row>
        <row r="76">
          <cell r="F76" t="str">
            <v>Oleo de linhaca</v>
          </cell>
        </row>
        <row r="77">
          <cell r="F77">
            <v>0</v>
          </cell>
        </row>
        <row r="78">
          <cell r="F78">
            <v>0</v>
          </cell>
        </row>
        <row r="79">
          <cell r="F79">
            <v>0</v>
          </cell>
        </row>
        <row r="80">
          <cell r="F80" t="str">
            <v>Servente com Encargos Complementares</v>
          </cell>
        </row>
        <row r="81">
          <cell r="F81" t="str">
            <v>Sabao em po</v>
          </cell>
        </row>
        <row r="82">
          <cell r="F82" t="str">
            <v>Vassoura 40 cm com cabo</v>
          </cell>
        </row>
        <row r="83">
          <cell r="F83">
            <v>0</v>
          </cell>
        </row>
        <row r="84">
          <cell r="F84">
            <v>0</v>
          </cell>
        </row>
        <row r="85">
          <cell r="F85">
            <v>0</v>
          </cell>
        </row>
        <row r="86">
          <cell r="F86" t="str">
            <v>Auxiliar de eletricista com encargos complementares</v>
          </cell>
        </row>
        <row r="87">
          <cell r="F87" t="str">
            <v>Eletricista com encargos complementares</v>
          </cell>
        </row>
        <row r="88">
          <cell r="F88" t="str">
            <v>Auxiliar de encanador ou bombeiro hidráulico com encargos complementares</v>
          </cell>
        </row>
        <row r="89">
          <cell r="F89" t="str">
            <v>Encanador ou Bombeiro Hidráulico com Encargos Complementares</v>
          </cell>
        </row>
        <row r="90">
          <cell r="F90" t="str">
            <v>Argamassa traço 1:3 (cimento e areia média), preparo manual. AF_08/2014</v>
          </cell>
        </row>
        <row r="91">
          <cell r="F91">
            <v>0</v>
          </cell>
        </row>
        <row r="92">
          <cell r="F92">
            <v>0</v>
          </cell>
        </row>
        <row r="93">
          <cell r="F93">
            <v>0</v>
          </cell>
        </row>
        <row r="94">
          <cell r="F94" t="str">
            <v>Martelete ou rompedor pneumático manual, 28 kg, com silenciador - CHP diurno. AF_07/2016</v>
          </cell>
        </row>
        <row r="95">
          <cell r="F95" t="str">
            <v>Martelete ou rompedor pneumático manual, 28 kg, com silenciador - CHI diurno. AF_07/2016</v>
          </cell>
        </row>
        <row r="96">
          <cell r="F96" t="str">
            <v>Auxiliar de encanador ou bombeiro hidráulico com encargos complementares</v>
          </cell>
        </row>
        <row r="97">
          <cell r="F97" t="str">
            <v>Encanador ou Bombeiro Hidráulico com Encargos Complementares</v>
          </cell>
        </row>
        <row r="98">
          <cell r="F98">
            <v>0</v>
          </cell>
        </row>
        <row r="99">
          <cell r="F99">
            <v>0</v>
          </cell>
        </row>
        <row r="100">
          <cell r="F100">
            <v>0</v>
          </cell>
        </row>
        <row r="101">
          <cell r="F101" t="str">
            <v>LANÇAMENTO COM USO DE BALDES, ADENSAMENTO E ACABAMENTO DE CONCRETO EM ESTRUTURAS. AF_12/2015</v>
          </cell>
        </row>
        <row r="102">
          <cell r="F102" t="str">
            <v>Areia media - posto jazida/fornecedor (retirado na jazida, sem transporte)</v>
          </cell>
        </row>
        <row r="103">
          <cell r="F103" t="str">
            <v>Cimento Portland composto CP II-32</v>
          </cell>
        </row>
        <row r="104">
          <cell r="F104" t="str">
            <v>Pedra britada n. 1 (9,5 a 19 mm) posto pedreira/fornecedor, sem frete</v>
          </cell>
        </row>
        <row r="105">
          <cell r="F105" t="str">
            <v>Servente com Encargos Complementares</v>
          </cell>
        </row>
        <row r="106">
          <cell r="F106" t="str">
            <v>Operador de betoneira estacionária/misturador com encargos complementares</v>
          </cell>
        </row>
        <row r="107">
          <cell r="F107" t="str">
            <v>BETONEIRA CAPACIDADE NOMINAL DE 400 L, CAPACIDADE DE MISTURA 280 L, MOTOR ELÉTRICO TRIFÁSICO POTÊNCIA DE 2 CV, SEM CARREGADOR - CHP DIURNO. AF_10/2014</v>
          </cell>
        </row>
        <row r="108">
          <cell r="F108" t="str">
            <v>BETONEIRA CAPACIDADE NOMINAL DE 400 L, CAPACIDADE DE MISTURA 280 L, MOTOR ELÉTRICO TRIFÁSICO POTÊNCIA DE 2 CV, SEM CARREGADOR - CHI DIURNO. AF_10/2014</v>
          </cell>
        </row>
        <row r="109">
          <cell r="F109">
            <v>0</v>
          </cell>
        </row>
        <row r="110">
          <cell r="F110">
            <v>0</v>
          </cell>
        </row>
        <row r="111">
          <cell r="F111">
            <v>0</v>
          </cell>
        </row>
        <row r="112">
          <cell r="F112" t="str">
            <v>Desmoldante protetor para formas de madeira, de base oleosa emulsionada em agua</v>
          </cell>
        </row>
        <row r="113">
          <cell r="F113" t="str">
            <v>TABUA DE MADEIRA NAO APARELHADA *2,5 X 20* CM, CEDRINHO OU EQUIVALENTE DA REGIAO</v>
          </cell>
        </row>
        <row r="114">
          <cell r="F114" t="str">
            <v>Prego de aco polido com cabeca dupla 17 x 27 (2 1/2 x 11)</v>
          </cell>
        </row>
        <row r="115">
          <cell r="F115" t="str">
            <v>Ajudante de carpinteiro com encargos complementares</v>
          </cell>
        </row>
        <row r="116">
          <cell r="F116" t="str">
            <v>Carpinteiro de formas com encargos complementares</v>
          </cell>
        </row>
        <row r="117">
          <cell r="F117" t="str">
            <v>Fabricação de fôrma para vigas, em chapa de madeira compensada resinada, E = 17 mm. AF_12/2015</v>
          </cell>
        </row>
        <row r="118">
          <cell r="F118" t="str">
            <v>Fabricação de escoras de viga do tipo garfo, em madeira. af_12/2015</v>
          </cell>
        </row>
        <row r="119">
          <cell r="F119">
            <v>0</v>
          </cell>
        </row>
        <row r="120">
          <cell r="F120">
            <v>0</v>
          </cell>
        </row>
        <row r="121">
          <cell r="F121">
            <v>0</v>
          </cell>
        </row>
        <row r="122">
          <cell r="F122" t="str">
            <v>Servente com Encargos Complementares</v>
          </cell>
        </row>
        <row r="123">
          <cell r="F123" t="str">
            <v>Pedreiro Com Encargos Complementares</v>
          </cell>
        </row>
        <row r="124">
          <cell r="F124" t="str">
            <v>Areia media - posto jazida/fornecedor (retirado na jazida, sem transporte)</v>
          </cell>
        </row>
        <row r="125">
          <cell r="F125" t="str">
            <v>Pedra britada n. 2 (19 a 38 mm) posto pedreira/fornecedor, sem frete</v>
          </cell>
        </row>
        <row r="126">
          <cell r="F126" t="str">
            <v>Cimento Portland composto CP II-32</v>
          </cell>
        </row>
        <row r="127">
          <cell r="F127" t="str">
            <v>Bloco de concreto tipo canaleta 11,5 x 19 x 39 cm</v>
          </cell>
        </row>
        <row r="128">
          <cell r="F128" t="str">
            <v>Aco CA-50, 10,0 mm, vergalhao</v>
          </cell>
        </row>
        <row r="129">
          <cell r="F129" t="str">
            <v>TRANSPORTE COM CAMINHÃO BASCULANTE DE 6 M3, EM VIA URBANA PAVIMENTADA, DMT ATÉ 30 KM (UNIDADE: M3XKM). AF_01/2018</v>
          </cell>
        </row>
        <row r="130">
          <cell r="F130">
            <v>0</v>
          </cell>
        </row>
        <row r="131">
          <cell r="F131" t="str">
            <v>Obs.: Considerando fornecedor de areia e brita a 20 km do Senado Federal.</v>
          </cell>
        </row>
        <row r="132">
          <cell r="F132">
            <v>0</v>
          </cell>
        </row>
        <row r="133">
          <cell r="F133">
            <v>0</v>
          </cell>
        </row>
        <row r="134">
          <cell r="F134">
            <v>0</v>
          </cell>
        </row>
        <row r="135">
          <cell r="F135" t="str">
            <v>Argamassa polimerica impermeabilizante semiflexivel, bicomponente (membrana impermeabilizante acrilica)</v>
          </cell>
        </row>
        <row r="136">
          <cell r="F136" t="str">
            <v>Ajudante especializado com encargos complementares</v>
          </cell>
        </row>
        <row r="137">
          <cell r="F137" t="str">
            <v>Impermeabilizador com encargos complementares</v>
          </cell>
        </row>
        <row r="138">
          <cell r="F138">
            <v>0</v>
          </cell>
        </row>
        <row r="139">
          <cell r="F139">
            <v>0</v>
          </cell>
        </row>
        <row r="140">
          <cell r="F140">
            <v>0</v>
          </cell>
        </row>
        <row r="141">
          <cell r="F141" t="str">
            <v>Bloco ceramico (alvenaria de vedacao), de 9 x 19 x 19 cm</v>
          </cell>
        </row>
        <row r="142">
          <cell r="F142" t="str">
            <v>Tela de aco soldada galvanizada/zincada para alvenaria, fio D = *1,20 a 1,70* mm, malha 15 x 15 mm, (C x L) *50 x 7,5* cm</v>
          </cell>
        </row>
        <row r="143">
          <cell r="F143" t="str">
            <v>Pino de aco com furo, haste = 27 mm (acao direta)</v>
          </cell>
        </row>
        <row r="144">
          <cell r="F144" t="str">
            <v>Argamassa Traço 1:2:8 (Cimento, Cal E Areia Média) Para Emboço/Massa Única/Assentamento De Alvenaria De Vedação, Preparo Mecânico Com Betoneira 400 L. Af_06/2014</v>
          </cell>
        </row>
        <row r="145">
          <cell r="F145" t="str">
            <v>Pedreiro com Encargos Complementares</v>
          </cell>
        </row>
        <row r="146">
          <cell r="F146" t="str">
            <v>Servente com Encargos Complementares</v>
          </cell>
        </row>
        <row r="147">
          <cell r="F147">
            <v>0</v>
          </cell>
        </row>
        <row r="148">
          <cell r="F148">
            <v>0</v>
          </cell>
        </row>
        <row r="149">
          <cell r="F149">
            <v>0</v>
          </cell>
        </row>
        <row r="150">
          <cell r="F150" t="str">
            <v>Tijolo ceramico macico *5 x 10 x 20* cm</v>
          </cell>
        </row>
        <row r="151">
          <cell r="F151" t="str">
            <v>Argamassa traço 1:2:9 (cimento, cal e areia média) para emboço/massa única/assentamento de alvenaria de vedação, preparo mecânico com betoneira 600 L. af_06/2014</v>
          </cell>
        </row>
        <row r="152">
          <cell r="F152" t="str">
            <v>Pedreiro com Encargos Complementares</v>
          </cell>
        </row>
        <row r="153">
          <cell r="F153" t="str">
            <v>Servente com Encargos Complementares</v>
          </cell>
        </row>
        <row r="154">
          <cell r="F154">
            <v>0</v>
          </cell>
        </row>
        <row r="155">
          <cell r="F155">
            <v>0</v>
          </cell>
        </row>
        <row r="156">
          <cell r="F156">
            <v>0</v>
          </cell>
        </row>
        <row r="157">
          <cell r="F157" t="str">
            <v>Tela de aco soldada galvanizada/zincada para alvenaria, fio D = *1,20 a 1,70* mm, malha 15 x 15 mm, (C x L) *50 x 7,5* cm</v>
          </cell>
        </row>
        <row r="158">
          <cell r="F158" t="str">
            <v>Pino de aco com furo, haste = 27 mm (acao direta)</v>
          </cell>
        </row>
        <row r="159">
          <cell r="F159" t="str">
            <v>Bloco ceramico de vedacao com furos na vertical, 9 x 19 x 39 cm - 4,5 MPa (NBR 15270)</v>
          </cell>
        </row>
        <row r="160">
          <cell r="F160" t="str">
            <v>Argamassa traço 1:2:8 (cimento, cal e areia média) para emboço/massa única/assentamento de alvenaria de vedação, preparo mecânico com betoneira 400 L. af_06/2014</v>
          </cell>
        </row>
        <row r="161">
          <cell r="F161" t="str">
            <v>Pedreiro com Encargos Complementares</v>
          </cell>
        </row>
        <row r="162">
          <cell r="F162" t="str">
            <v>Servente com Encargos Complementares</v>
          </cell>
        </row>
        <row r="163">
          <cell r="F163" t="str">
            <v>Argamassa traço 1:2:8 (cimento, cal e areia média) para emboço/massa única/assentamento de alvenaria de vedação, preparo mecânico com betoneira 400 L. af_06/2014</v>
          </cell>
        </row>
        <row r="164">
          <cell r="F164" t="str">
            <v>Pedreiro com Encargos Complementares</v>
          </cell>
        </row>
        <row r="165">
          <cell r="F165" t="str">
            <v>Servente com Encargos Complementares</v>
          </cell>
        </row>
        <row r="166">
          <cell r="F166">
            <v>0</v>
          </cell>
        </row>
        <row r="167">
          <cell r="F167">
            <v>0</v>
          </cell>
        </row>
        <row r="168">
          <cell r="F168">
            <v>0</v>
          </cell>
        </row>
        <row r="169">
          <cell r="F169" t="str">
            <v>Argamassa industrializada para chapisco colante, preparo com misturador de eixo horizontal de 300 kg. AF_06/2014</v>
          </cell>
        </row>
        <row r="170">
          <cell r="F170" t="str">
            <v>Pedreiro com Encargos Complementares</v>
          </cell>
        </row>
        <row r="171">
          <cell r="F171" t="str">
            <v>Servente com Encargos Complementares</v>
          </cell>
        </row>
        <row r="172">
          <cell r="F172">
            <v>0</v>
          </cell>
        </row>
        <row r="173">
          <cell r="F173">
            <v>0</v>
          </cell>
        </row>
        <row r="174">
          <cell r="F174">
            <v>0</v>
          </cell>
        </row>
        <row r="175">
          <cell r="F175" t="str">
            <v>Argamassa traço 1:3 (cimento e areia grossa) para chapisco convencional, preparo manual. AF_06/2014</v>
          </cell>
        </row>
        <row r="176">
          <cell r="F176" t="str">
            <v>Pedreiro com Encargos Complementares</v>
          </cell>
        </row>
        <row r="177">
          <cell r="F177" t="str">
            <v>Servente com Encargos Complementares</v>
          </cell>
        </row>
        <row r="178">
          <cell r="F178">
            <v>0</v>
          </cell>
        </row>
        <row r="179">
          <cell r="F179">
            <v>0</v>
          </cell>
        </row>
        <row r="180">
          <cell r="F180">
            <v>0</v>
          </cell>
        </row>
        <row r="181">
          <cell r="F181" t="str">
            <v>Argamassa industrializada multiuso, para revestimento interno e externo e assentamento de blocos diversos</v>
          </cell>
        </row>
        <row r="182">
          <cell r="F182" t="str">
            <v>Servente com Encargos Complementares</v>
          </cell>
        </row>
        <row r="183">
          <cell r="F183" t="str">
            <v>Pedreiro com Encargos Complementares</v>
          </cell>
        </row>
        <row r="184">
          <cell r="F184" t="str">
            <v>Servente com Encargos Complementares</v>
          </cell>
        </row>
        <row r="185">
          <cell r="F185">
            <v>0</v>
          </cell>
        </row>
        <row r="186">
          <cell r="F186" t="str">
            <v>Obs.: Rendimento de argamassa obtido como referência no SINAPI e no link abaixo. Extrato: "Revestimento: Em média 17,0 a 19,5 Kg/m2  para cada 1,0 cm de espessura, variando em função da aplicação".</v>
          </cell>
        </row>
        <row r="187">
          <cell r="F187" t="str">
            <v>https://s3.amazonaws.com/mapa-da-obra-producao/wp-content/uploads/2015/12/2101-matrix-revestimento-interno.pdf</v>
          </cell>
        </row>
        <row r="188">
          <cell r="F188">
            <v>0</v>
          </cell>
        </row>
        <row r="189">
          <cell r="F189">
            <v>0</v>
          </cell>
        </row>
        <row r="190">
          <cell r="F190">
            <v>0</v>
          </cell>
        </row>
        <row r="191">
          <cell r="F191" t="str">
            <v>Argamassa industrializada multiuso, para revestimento interno e externo e assentamento de blocos diversos</v>
          </cell>
        </row>
        <row r="192">
          <cell r="F192" t="str">
            <v>Servente com Encargos Complementares</v>
          </cell>
        </row>
        <row r="193">
          <cell r="F193" t="str">
            <v>Pedreiro com Encargos Complementares</v>
          </cell>
        </row>
        <row r="194">
          <cell r="F194" t="str">
            <v>Servente com Encargos Complementares</v>
          </cell>
        </row>
        <row r="195">
          <cell r="F195">
            <v>0</v>
          </cell>
        </row>
        <row r="196">
          <cell r="F196">
            <v>0</v>
          </cell>
        </row>
        <row r="197">
          <cell r="F197">
            <v>0</v>
          </cell>
        </row>
        <row r="198">
          <cell r="F198" t="str">
            <v>Servente com Encargos Complementares</v>
          </cell>
        </row>
        <row r="199">
          <cell r="F199" t="str">
            <v>Pedreiro com Encargos Complementares</v>
          </cell>
        </row>
        <row r="200">
          <cell r="F200" t="str">
            <v>Tela de poliéster adesiva largura 150mm e reforço central de 50mm</v>
          </cell>
        </row>
        <row r="201">
          <cell r="F201" t="str">
            <v>Primer a base de poliuretano</v>
          </cell>
        </row>
        <row r="202">
          <cell r="F202">
            <v>0</v>
          </cell>
        </row>
        <row r="203">
          <cell r="F203" t="str">
            <v xml:space="preserve">Obs.: Rendimento do primer obtido de acordo com recomendação do fabricante. Consumo médio. </v>
          </cell>
        </row>
        <row r="204">
          <cell r="F204" t="str">
            <v>https://www.reisereis.com.br/produto/rrprimer-primer-pu-para-concreto</v>
          </cell>
        </row>
        <row r="205">
          <cell r="F205" t="str">
            <v>http://www.viapol.com.br/produtos/viapol/selantes/primers/viapol-primer-pu/</v>
          </cell>
        </row>
        <row r="206">
          <cell r="F206">
            <v>0</v>
          </cell>
        </row>
        <row r="207">
          <cell r="F207">
            <v>0</v>
          </cell>
        </row>
        <row r="208">
          <cell r="F208">
            <v>0</v>
          </cell>
        </row>
        <row r="209">
          <cell r="F209" t="str">
            <v>Pintor com encargos complementares</v>
          </cell>
        </row>
        <row r="210">
          <cell r="F210" t="str">
            <v>Servente com Encargos Complementares</v>
          </cell>
        </row>
        <row r="211">
          <cell r="F211" t="str">
            <v>Fundo selador a base d'água</v>
          </cell>
        </row>
        <row r="212">
          <cell r="F212">
            <v>0</v>
          </cell>
        </row>
        <row r="213">
          <cell r="F213">
            <v>0</v>
          </cell>
        </row>
        <row r="214">
          <cell r="F214">
            <v>0</v>
          </cell>
        </row>
        <row r="215">
          <cell r="F215" t="str">
            <v>Pintor com encargos complementares</v>
          </cell>
        </row>
        <row r="216">
          <cell r="F216" t="str">
            <v>Servente com Encargos Complementares</v>
          </cell>
        </row>
        <row r="217">
          <cell r="F217" t="str">
            <v>Fundo anticorrosivo e de aderência a base de água</v>
          </cell>
        </row>
        <row r="218">
          <cell r="F218">
            <v>0</v>
          </cell>
        </row>
        <row r="219">
          <cell r="F219">
            <v>0</v>
          </cell>
        </row>
        <row r="220">
          <cell r="F220">
            <v>0</v>
          </cell>
        </row>
        <row r="221">
          <cell r="F221" t="str">
            <v>Lixa em folha para parede ou madeira, numero 120 (cor vermelha)</v>
          </cell>
        </row>
        <row r="222">
          <cell r="F222" t="str">
            <v>Massa acrilica para paredes interior/exterior</v>
          </cell>
        </row>
        <row r="223">
          <cell r="F223" t="str">
            <v>Pintor com encargos complementares</v>
          </cell>
        </row>
        <row r="224">
          <cell r="F224" t="str">
            <v>Servente com Encargos Complementares</v>
          </cell>
        </row>
        <row r="225">
          <cell r="F225">
            <v>0</v>
          </cell>
        </row>
        <row r="226">
          <cell r="F226">
            <v>0</v>
          </cell>
        </row>
        <row r="227">
          <cell r="F227">
            <v>0</v>
          </cell>
        </row>
        <row r="228">
          <cell r="F228" t="str">
            <v>Lixa em folha para parede ou madeira, numero 120 (cor vermelha)</v>
          </cell>
        </row>
        <row r="229">
          <cell r="F229" t="str">
            <v>Massa corrida PVA para paredes internas</v>
          </cell>
        </row>
        <row r="230">
          <cell r="F230" t="str">
            <v>Pintor com encargos complementares</v>
          </cell>
        </row>
        <row r="231">
          <cell r="F231" t="str">
            <v>Servente com Encargos Complementares</v>
          </cell>
        </row>
        <row r="232">
          <cell r="F232">
            <v>0</v>
          </cell>
        </row>
        <row r="233">
          <cell r="F233">
            <v>0</v>
          </cell>
        </row>
        <row r="234">
          <cell r="F234">
            <v>0</v>
          </cell>
        </row>
        <row r="235">
          <cell r="F235" t="str">
            <v>Pintor com encargos complementares</v>
          </cell>
        </row>
        <row r="236">
          <cell r="F236" t="str">
            <v>Servente com Encargos Complementares</v>
          </cell>
        </row>
        <row r="237">
          <cell r="F237" t="str">
            <v>Tinta acrilica premium, cor branco fosco</v>
          </cell>
        </row>
        <row r="238">
          <cell r="F238">
            <v>0</v>
          </cell>
        </row>
        <row r="239">
          <cell r="F239">
            <v>0</v>
          </cell>
        </row>
        <row r="240">
          <cell r="F240">
            <v>0</v>
          </cell>
        </row>
        <row r="241">
          <cell r="F241" t="str">
            <v>Lixa em folha para parede ou madeira, numero 120 (cor vermelha)</v>
          </cell>
        </row>
        <row r="242">
          <cell r="F242" t="str">
            <v>Verniz a base de água para madeira</v>
          </cell>
        </row>
        <row r="243">
          <cell r="F243" t="str">
            <v>Pintor com encargos complementares</v>
          </cell>
        </row>
        <row r="244">
          <cell r="F244" t="str">
            <v>Servente com Encargos Complementares</v>
          </cell>
        </row>
        <row r="245">
          <cell r="F245">
            <v>0</v>
          </cell>
        </row>
        <row r="246">
          <cell r="F246">
            <v>0</v>
          </cell>
        </row>
        <row r="247">
          <cell r="F247">
            <v>0</v>
          </cell>
        </row>
        <row r="248">
          <cell r="F248" t="str">
            <v>Pintor com encargos complementares</v>
          </cell>
        </row>
        <row r="249">
          <cell r="F249" t="str">
            <v>Servente com Encargos Complementares</v>
          </cell>
        </row>
        <row r="250">
          <cell r="F250" t="str">
            <v>Lixa em folha para ferro, numero 150</v>
          </cell>
        </row>
        <row r="251">
          <cell r="F251" t="str">
            <v>Tinta esmalte sintetico a base de água</v>
          </cell>
        </row>
        <row r="252">
          <cell r="F252">
            <v>0</v>
          </cell>
        </row>
        <row r="253">
          <cell r="F253">
            <v>0</v>
          </cell>
        </row>
        <row r="254">
          <cell r="F254">
            <v>0</v>
          </cell>
        </row>
        <row r="255">
          <cell r="F255" t="str">
            <v>Pintor com encargos complementares</v>
          </cell>
        </row>
        <row r="256">
          <cell r="F256" t="str">
            <v>Servente com Encargos Complementares</v>
          </cell>
        </row>
        <row r="257">
          <cell r="F257" t="str">
            <v>Tinta acrilica premium, cor branco fosco</v>
          </cell>
        </row>
        <row r="258">
          <cell r="F258">
            <v>0</v>
          </cell>
        </row>
        <row r="259">
          <cell r="F259">
            <v>0</v>
          </cell>
        </row>
        <row r="260">
          <cell r="F260">
            <v>0</v>
          </cell>
        </row>
        <row r="261">
          <cell r="F261" t="str">
            <v>REVESTIMENTO EM CERAMICA ESMALTADA EXTRA, PEI MAIOR OU IGUAL 4, FORMATO MAIOR A 2025 CM2</v>
          </cell>
        </row>
        <row r="262">
          <cell r="F262" t="str">
            <v>Argamassa colante AC-II</v>
          </cell>
        </row>
        <row r="263">
          <cell r="F263" t="str">
            <v>Rejunte colorido, cimenticio</v>
          </cell>
        </row>
        <row r="264">
          <cell r="F264" t="str">
            <v>Azulejista ou ladrilhista com encargos complementares</v>
          </cell>
        </row>
        <row r="265">
          <cell r="F265" t="str">
            <v>Servente com Encargos Complementares</v>
          </cell>
        </row>
        <row r="266">
          <cell r="F266">
            <v>0</v>
          </cell>
        </row>
        <row r="267">
          <cell r="F267">
            <v>0</v>
          </cell>
        </row>
        <row r="268">
          <cell r="F268">
            <v>0</v>
          </cell>
        </row>
        <row r="269">
          <cell r="F269" t="str">
            <v>Argamassa traço 1:4 (cimento e areia média) para contrapiso, preparo manual. AF_06/2014</v>
          </cell>
        </row>
        <row r="270">
          <cell r="F270" t="str">
            <v>Pedreiro com Encargos Complementares</v>
          </cell>
        </row>
        <row r="271">
          <cell r="F271" t="str">
            <v>Servente com Encargos Complementares</v>
          </cell>
        </row>
        <row r="272">
          <cell r="F272" t="str">
            <v>Cimento Portland composto CP II-32</v>
          </cell>
        </row>
        <row r="273">
          <cell r="F273" t="str">
            <v>Aditivo adesivo liquido para argamassas de revestimentos cimenticios</v>
          </cell>
        </row>
        <row r="274">
          <cell r="F274">
            <v>0</v>
          </cell>
        </row>
        <row r="275">
          <cell r="F275">
            <v>0</v>
          </cell>
        </row>
        <row r="276">
          <cell r="F276">
            <v>0</v>
          </cell>
        </row>
        <row r="277">
          <cell r="F277" t="str">
            <v>Cimento Portland composto CP II-32</v>
          </cell>
        </row>
        <row r="278">
          <cell r="F278" t="str">
            <v>Aditivo adesivo liquido para argamassas de revestimentos cimenticios</v>
          </cell>
        </row>
        <row r="279">
          <cell r="F279" t="str">
            <v>Argamassa traço 1:4 (cimento e areia média) para contrapiso, preparo manual. AF_06/2014</v>
          </cell>
        </row>
        <row r="280">
          <cell r="F280" t="str">
            <v>Pedreiro com Encargos Complementares</v>
          </cell>
        </row>
        <row r="281">
          <cell r="F281" t="str">
            <v>Servente com Encargos Complementares</v>
          </cell>
        </row>
        <row r="282">
          <cell r="F282">
            <v>0</v>
          </cell>
        </row>
        <row r="283">
          <cell r="F283">
            <v>0</v>
          </cell>
        </row>
        <row r="284">
          <cell r="F284">
            <v>0</v>
          </cell>
        </row>
        <row r="285">
          <cell r="F285" t="str">
            <v>Argamassa colante tipo ACIII</v>
          </cell>
        </row>
        <row r="286">
          <cell r="F286" t="str">
            <v>Marmorista/graniteiro com encargos complementares</v>
          </cell>
        </row>
        <row r="287">
          <cell r="F287" t="str">
            <v>Servente com Encargos Complementares</v>
          </cell>
        </row>
        <row r="288">
          <cell r="F288" t="str">
            <v>Rejunte branco, cimenticio</v>
          </cell>
        </row>
        <row r="289">
          <cell r="F289" t="str">
            <v>Granito Cinza Andorinha, com 20 mm de espessura, para piso</v>
          </cell>
        </row>
        <row r="290">
          <cell r="F290">
            <v>0</v>
          </cell>
        </row>
        <row r="291">
          <cell r="F291">
            <v>0</v>
          </cell>
        </row>
        <row r="292">
          <cell r="F292">
            <v>0</v>
          </cell>
        </row>
        <row r="293">
          <cell r="F293" t="str">
            <v>Granito Cinza Andorinha, com 20 mm de espessura e 70 mm de altura, para rodapé</v>
          </cell>
        </row>
        <row r="294">
          <cell r="F294" t="str">
            <v>Argamassa colante tipo ACIII</v>
          </cell>
        </row>
        <row r="295">
          <cell r="F295" t="str">
            <v>Marmorista/graniteiro com encargos complementares</v>
          </cell>
        </row>
        <row r="296">
          <cell r="F296" t="str">
            <v>Servente com Encargos Complementares</v>
          </cell>
        </row>
        <row r="297">
          <cell r="F297" t="str">
            <v>Rejunte branco, cimenticio</v>
          </cell>
        </row>
        <row r="298">
          <cell r="F298">
            <v>0</v>
          </cell>
        </row>
        <row r="299">
          <cell r="F299">
            <v>0</v>
          </cell>
        </row>
        <row r="300">
          <cell r="F300">
            <v>0</v>
          </cell>
        </row>
        <row r="301">
          <cell r="F301" t="str">
            <v>Granito Cinza Andorinha, com 20 mm de espessura e 150 mm de altura, para soleira e peitoril</v>
          </cell>
        </row>
        <row r="302">
          <cell r="F302" t="str">
            <v>Argamassa colante tipo ACIII</v>
          </cell>
        </row>
        <row r="303">
          <cell r="F303" t="str">
            <v>Marmorista/graniteiro com encargos complementares</v>
          </cell>
        </row>
        <row r="304">
          <cell r="F304" t="str">
            <v>Servente com Encargos Complementares</v>
          </cell>
        </row>
        <row r="305">
          <cell r="F305">
            <v>0</v>
          </cell>
        </row>
        <row r="306">
          <cell r="F306">
            <v>0</v>
          </cell>
        </row>
        <row r="307">
          <cell r="F307">
            <v>0</v>
          </cell>
        </row>
        <row r="308">
          <cell r="F308" t="str">
            <v>Argamassa colante tipo ACIII</v>
          </cell>
        </row>
        <row r="309">
          <cell r="F309" t="str">
            <v>Marmorista/graniteiro com encargos complementares</v>
          </cell>
        </row>
        <row r="310">
          <cell r="F310" t="str">
            <v>Servente com Encargos Complementares</v>
          </cell>
        </row>
        <row r="311">
          <cell r="F311" t="str">
            <v>Rejunte branco, cimenticio</v>
          </cell>
        </row>
        <row r="312">
          <cell r="F312" t="str">
            <v>Granito Cinza Andorinha, com 20 mm de espessura, para banco, inclusive acabamentos, conforme projeto</v>
          </cell>
        </row>
        <row r="313">
          <cell r="F313">
            <v>0</v>
          </cell>
        </row>
        <row r="314">
          <cell r="F314">
            <v>0</v>
          </cell>
        </row>
        <row r="315">
          <cell r="F315">
            <v>0</v>
          </cell>
        </row>
        <row r="316">
          <cell r="F316" t="str">
            <v>MASSA PLASTICA PARA MARMORE/GRANITO</v>
          </cell>
        </row>
        <row r="317">
          <cell r="F317" t="str">
            <v>BUCHA DE NYLON SEM ABA S10, COM PARAFUSO DE 6,10 X 65 MM EM ACO ZINCADO COM ROSCA SOBERBA, CABECA CHATA E FENDA PHILLIPS</v>
          </cell>
        </row>
        <row r="318">
          <cell r="F318" t="str">
            <v>Bancada em granito cinza andorinha polido, espessura 2 cm, incluindo furos, rodabancada, saia, acabamentos, etc, conforme projeto, medidas 2,40 m x 0,60 m</v>
          </cell>
        </row>
        <row r="319">
          <cell r="F319" t="str">
            <v>REJUNTE EPOXI BRANCO</v>
          </cell>
        </row>
        <row r="320">
          <cell r="F320" t="str">
            <v>SUPORTE MAO-FRANCESA EM ACO, ABAS IGUAIS 40 CM, CAPACIDADE MINIMA 70 KG, BRANCO</v>
          </cell>
        </row>
        <row r="321">
          <cell r="F321" t="str">
            <v>Marmorista/graniteiro com encargos complementares</v>
          </cell>
        </row>
        <row r="322">
          <cell r="F322" t="str">
            <v>Servente com Encargos Complementares</v>
          </cell>
        </row>
        <row r="323">
          <cell r="F323">
            <v>0</v>
          </cell>
        </row>
        <row r="324">
          <cell r="F324">
            <v>0</v>
          </cell>
        </row>
        <row r="325">
          <cell r="F325">
            <v>0</v>
          </cell>
        </row>
        <row r="326">
          <cell r="F326" t="str">
            <v>MASSA PLASTICA PARA MARMORE/GRANITO</v>
          </cell>
        </row>
        <row r="327">
          <cell r="F327" t="str">
            <v>BUCHA DE NYLON SEM ABA S10, COM PARAFUSO DE 6,10 X 65 MM EM ACO ZINCADO COM ROSCA SOBERBA, CABECA CHATA E FENDA PHILLIPS</v>
          </cell>
        </row>
        <row r="328">
          <cell r="F328" t="str">
            <v>Bancada em granito cinza andorinha polido, espessura 2 cm, incluindo furos, rodabancada, saia, acabamentos, etc, conforme projeto, medidas 2,50 m x 0,60 m</v>
          </cell>
        </row>
        <row r="329">
          <cell r="F329" t="str">
            <v>REJUNTE EPOXI BRANCO</v>
          </cell>
        </row>
        <row r="330">
          <cell r="F330" t="str">
            <v>SUPORTE MAO-FRANCESA EM ACO, ABAS IGUAIS 40 CM, CAPACIDADE MINIMA 70 KG, BRANCO</v>
          </cell>
        </row>
        <row r="331">
          <cell r="F331" t="str">
            <v>Marmorista/graniteiro com encargos complementares</v>
          </cell>
        </row>
        <row r="332">
          <cell r="F332" t="str">
            <v>Servente com Encargos Complementares</v>
          </cell>
        </row>
        <row r="333">
          <cell r="F333">
            <v>0</v>
          </cell>
        </row>
        <row r="334">
          <cell r="F334">
            <v>0</v>
          </cell>
        </row>
        <row r="335">
          <cell r="F335">
            <v>0</v>
          </cell>
        </row>
        <row r="336">
          <cell r="F336" t="str">
            <v>Cimento branco</v>
          </cell>
        </row>
        <row r="337">
          <cell r="F337" t="str">
            <v>Granito Cinza Andorinha ou equivalente, com 30 mm de espessura, polido em todas as faces aparentes, para divisórias</v>
          </cell>
        </row>
        <row r="338">
          <cell r="F338" t="str">
            <v>Marmorista/graniteiro com encargos complementares</v>
          </cell>
        </row>
        <row r="339">
          <cell r="F339" t="str">
            <v>Servente com Encargos Complementares</v>
          </cell>
        </row>
        <row r="340">
          <cell r="F340" t="str">
            <v>Argamassa traço 1:4 (cimento e areia média), preparo manual. AF_08/2014</v>
          </cell>
        </row>
        <row r="341">
          <cell r="F341">
            <v>0</v>
          </cell>
        </row>
        <row r="342">
          <cell r="F342">
            <v>0</v>
          </cell>
        </row>
        <row r="343">
          <cell r="F343">
            <v>0</v>
          </cell>
        </row>
        <row r="344">
          <cell r="F344" t="str">
            <v>Parafuso frances M16 em aco galvanizado, comprimento = 45 mm, diametro = 16 mm, cabeca abaulada</v>
          </cell>
        </row>
        <row r="345">
          <cell r="F345" t="str">
            <v>Espelho cristal comum #5mm</v>
          </cell>
        </row>
        <row r="346">
          <cell r="F346" t="str">
            <v>Servente com Encargos Complementares</v>
          </cell>
        </row>
        <row r="347">
          <cell r="F347" t="str">
            <v>Vidraceiro com encargos complementares</v>
          </cell>
        </row>
        <row r="348">
          <cell r="F348">
            <v>0</v>
          </cell>
        </row>
        <row r="349">
          <cell r="F349">
            <v>0</v>
          </cell>
        </row>
        <row r="350">
          <cell r="F350">
            <v>0</v>
          </cell>
        </row>
        <row r="351">
          <cell r="F351" t="str">
            <v>Vidraceiro com encargos complementares</v>
          </cell>
        </row>
        <row r="352">
          <cell r="F352" t="str">
            <v>Servente com Encargos Complementares</v>
          </cell>
        </row>
        <row r="353">
          <cell r="F353" t="str">
            <v>Silicone acetico uso geral incolor 280 g</v>
          </cell>
        </row>
        <row r="354">
          <cell r="F354">
            <v>0</v>
          </cell>
        </row>
        <row r="355">
          <cell r="F355" t="str">
            <v>Obs.: considerando que cada bisnaga rende no mínimo 3m de aplicação.</v>
          </cell>
        </row>
        <row r="356">
          <cell r="F356">
            <v>0</v>
          </cell>
        </row>
        <row r="357">
          <cell r="F357">
            <v>0</v>
          </cell>
        </row>
        <row r="358">
          <cell r="F358">
            <v>0</v>
          </cell>
        </row>
        <row r="359">
          <cell r="F359" t="str">
            <v>Servente com Encargos Complementares</v>
          </cell>
        </row>
        <row r="360">
          <cell r="F360" t="str">
            <v>Vidraceiro com encargos complementares</v>
          </cell>
        </row>
        <row r="361">
          <cell r="F361" t="str">
            <v>VIDRO LISO INCOLOR 6 MM - SEM COLOCACAO</v>
          </cell>
        </row>
        <row r="362">
          <cell r="F362" t="str">
            <v>Massa para vidro</v>
          </cell>
        </row>
        <row r="363">
          <cell r="F363">
            <v>0</v>
          </cell>
        </row>
        <row r="364">
          <cell r="F364">
            <v>0</v>
          </cell>
        </row>
        <row r="365">
          <cell r="F365">
            <v>0</v>
          </cell>
        </row>
        <row r="366">
          <cell r="F366" t="str">
            <v>Encanador ou Bombeiro Hidráulico com Encargos Complementares</v>
          </cell>
        </row>
        <row r="367">
          <cell r="F367" t="str">
            <v>Vedacao PVC, 100 mm, para saida vaso sanitario</v>
          </cell>
        </row>
        <row r="368">
          <cell r="F368" t="str">
            <v>Tubo de ligação para bacia sanitária em PVC, com acabamento cromado, ajustável ou não. Ref.: DECA 1968C ou equivalente</v>
          </cell>
        </row>
        <row r="369">
          <cell r="F369">
            <v>0</v>
          </cell>
        </row>
        <row r="370">
          <cell r="F370">
            <v>0</v>
          </cell>
        </row>
        <row r="371">
          <cell r="F371">
            <v>0</v>
          </cell>
        </row>
        <row r="372">
          <cell r="F372" t="str">
            <v>Adesivo plastico para PVC, frasco com 850 gr</v>
          </cell>
        </row>
        <row r="373">
          <cell r="F373" t="str">
            <v>Tubo PVC, serie R, DN 100 mm, para esgoto ou aguas pluviais predial (NBR 5688)</v>
          </cell>
        </row>
        <row r="374">
          <cell r="F374" t="str">
            <v>Solucao limpadora para PVC, frasco com 1000 cm3</v>
          </cell>
        </row>
        <row r="375">
          <cell r="F375" t="str">
            <v>Lixa d'agua em folha, grao 100</v>
          </cell>
        </row>
        <row r="376">
          <cell r="F376" t="str">
            <v>Auxiliar de encanador ou bombeiro hidráulico com encargos complementares</v>
          </cell>
        </row>
        <row r="377">
          <cell r="F377" t="str">
            <v>Encanador ou Bombeiro Hidráulico com Encargos Complementares</v>
          </cell>
        </row>
        <row r="378">
          <cell r="F378">
            <v>0</v>
          </cell>
        </row>
        <row r="379">
          <cell r="F379">
            <v>0</v>
          </cell>
        </row>
        <row r="380">
          <cell r="F380">
            <v>0</v>
          </cell>
        </row>
        <row r="381">
          <cell r="F381" t="str">
            <v>Tubo PVC, serie R, DN 40 mm, para esgoto ou aguas pluviais predial (NBR 5688)</v>
          </cell>
        </row>
        <row r="382">
          <cell r="F382" t="str">
            <v>Lixa d'agua em folha, grao 100</v>
          </cell>
        </row>
        <row r="383">
          <cell r="F383" t="str">
            <v>Auxiliar de encanador ou bombeiro hidráulico com encargos complementares</v>
          </cell>
        </row>
        <row r="384">
          <cell r="F384" t="str">
            <v>Encanador ou Bombeiro Hidráulico com Encargos Complementares</v>
          </cell>
        </row>
        <row r="385">
          <cell r="F385">
            <v>0</v>
          </cell>
        </row>
        <row r="386">
          <cell r="F386">
            <v>0</v>
          </cell>
        </row>
        <row r="387">
          <cell r="F387">
            <v>0</v>
          </cell>
        </row>
        <row r="388">
          <cell r="F388" t="str">
            <v>Adesivo plastico para PVC, frasco com 850 gr</v>
          </cell>
        </row>
        <row r="389">
          <cell r="F389" t="str">
            <v>Tubo PVC, serie R, DN 50 mm, para esgoto ou aguas pluviais predial (NBR 5688)</v>
          </cell>
        </row>
        <row r="390">
          <cell r="F390" t="str">
            <v>Solucao limpadora para PVC, frasco com 1000 cm3</v>
          </cell>
        </row>
        <row r="391">
          <cell r="F391" t="str">
            <v>Lixa d'agua em folha, grao 100</v>
          </cell>
        </row>
        <row r="392">
          <cell r="F392" t="str">
            <v>Auxiliar de encanador ou bombeiro hidráulico com encargos complementares</v>
          </cell>
        </row>
        <row r="393">
          <cell r="F393" t="str">
            <v>Encanador ou Bombeiro Hidráulico com Encargos Complementares</v>
          </cell>
        </row>
        <row r="394">
          <cell r="F394">
            <v>0</v>
          </cell>
        </row>
        <row r="395">
          <cell r="F395">
            <v>0</v>
          </cell>
        </row>
        <row r="396">
          <cell r="F396">
            <v>0</v>
          </cell>
        </row>
        <row r="397">
          <cell r="F397" t="str">
            <v>Adesivo plastico para PVC, frasco com 850 gr</v>
          </cell>
        </row>
        <row r="398">
          <cell r="F398" t="str">
            <v>Tubo PVC, serie R, DN 75 mm, para esgoto ou aguas pluviais predial (NBR 5688)</v>
          </cell>
        </row>
        <row r="399">
          <cell r="F399" t="str">
            <v>Solucao limpadora para PVC, frasco com 1000 cm3</v>
          </cell>
        </row>
        <row r="400">
          <cell r="F400" t="str">
            <v>Lixa d'agua em folha, grao 100</v>
          </cell>
        </row>
        <row r="401">
          <cell r="F401" t="str">
            <v>Auxiliar de encanador ou bombeiro hidráulico com encargos complementares</v>
          </cell>
        </row>
        <row r="402">
          <cell r="F402" t="str">
            <v>Encanador ou Bombeiro Hidráulico com Encargos Complementares</v>
          </cell>
        </row>
        <row r="403">
          <cell r="F403">
            <v>0</v>
          </cell>
        </row>
        <row r="404">
          <cell r="F404">
            <v>0</v>
          </cell>
        </row>
        <row r="405">
          <cell r="F405">
            <v>0</v>
          </cell>
        </row>
        <row r="406">
          <cell r="F406" t="str">
            <v>Tubo PVC, soldavel, DN 25 mm, agua fria (NBR-5648)</v>
          </cell>
        </row>
        <row r="407">
          <cell r="F407" t="str">
            <v>Auxiliar de encanador ou bombeiro hidráulico com encargos complementares</v>
          </cell>
        </row>
        <row r="408">
          <cell r="F408" t="str">
            <v>Encanador ou Bombeiro Hidráulico com Encargos Complementares</v>
          </cell>
        </row>
        <row r="409">
          <cell r="F409">
            <v>0</v>
          </cell>
        </row>
        <row r="410">
          <cell r="F410">
            <v>0</v>
          </cell>
        </row>
        <row r="411">
          <cell r="F411">
            <v>0</v>
          </cell>
        </row>
        <row r="412">
          <cell r="F412" t="str">
            <v>Tubo PVC, soldavel, DN 32 mm, agua fria (NBR-5648)</v>
          </cell>
        </row>
        <row r="413">
          <cell r="F413" t="str">
            <v>Auxiliar de encanador ou bombeiro hidráulico com encargos complementares</v>
          </cell>
        </row>
        <row r="414">
          <cell r="F414" t="str">
            <v>Encanador ou Bombeiro Hidráulico com Encargos Complementares</v>
          </cell>
        </row>
        <row r="415">
          <cell r="F415">
            <v>0</v>
          </cell>
        </row>
        <row r="416">
          <cell r="F416">
            <v>0</v>
          </cell>
        </row>
        <row r="417">
          <cell r="F417">
            <v>0</v>
          </cell>
        </row>
        <row r="418">
          <cell r="F418" t="str">
            <v>Tubo PVC, soldavel, DN 40 mm, agua fria (NBR-5648)</v>
          </cell>
        </row>
        <row r="419">
          <cell r="F419" t="str">
            <v>Lixa d'agua em folha, grao 100</v>
          </cell>
        </row>
        <row r="420">
          <cell r="F420" t="str">
            <v>Auxiliar de encanador ou bombeiro hidráulico com encargos complementares</v>
          </cell>
        </row>
        <row r="421">
          <cell r="F421" t="str">
            <v>Encanador ou Bombeiro Hidráulico com Encargos Complementares</v>
          </cell>
        </row>
        <row r="422">
          <cell r="F422">
            <v>0</v>
          </cell>
        </row>
        <row r="423">
          <cell r="F423">
            <v>0</v>
          </cell>
        </row>
        <row r="424">
          <cell r="F424">
            <v>0</v>
          </cell>
        </row>
        <row r="425">
          <cell r="F425" t="str">
            <v>TUBO PVC, SOLDAVEL, DN 50 MM, PARA AGUA FRIA (NBR-5648)</v>
          </cell>
        </row>
        <row r="426">
          <cell r="F426" t="str">
            <v>Lixa d'agua em folha, grao 100</v>
          </cell>
        </row>
        <row r="427">
          <cell r="F427" t="str">
            <v>Auxiliar de encanador ou bombeiro hidráulico com encargos complementares</v>
          </cell>
        </row>
        <row r="428">
          <cell r="F428" t="str">
            <v>Encanador ou Bombeiro Hidráulico com Encargos Complementares</v>
          </cell>
        </row>
        <row r="429">
          <cell r="F429">
            <v>0</v>
          </cell>
        </row>
        <row r="430">
          <cell r="F430">
            <v>0</v>
          </cell>
        </row>
        <row r="431">
          <cell r="F431">
            <v>0</v>
          </cell>
        </row>
        <row r="432">
          <cell r="F432" t="str">
            <v>Base registro gaveta 3/4" em liga de cobre, mod 4509.202 ref: DECA ou equivalente</v>
          </cell>
        </row>
        <row r="433">
          <cell r="F433" t="str">
            <v>FITA VEDA ROSCA EM ROLOS DE 18 MM X 50 M (L X C)</v>
          </cell>
        </row>
        <row r="434">
          <cell r="F434" t="str">
            <v>Encanador ou Bombeiro Hidráulico com Encargos Complementares</v>
          </cell>
        </row>
        <row r="435">
          <cell r="F435" t="str">
            <v>Auxiliar de encanador ou bombeiro hidráulico com encargos complementares</v>
          </cell>
        </row>
        <row r="436">
          <cell r="F436">
            <v>0</v>
          </cell>
        </row>
        <row r="437">
          <cell r="F437">
            <v>0</v>
          </cell>
        </row>
        <row r="438">
          <cell r="F438">
            <v>0</v>
          </cell>
        </row>
        <row r="439">
          <cell r="F439" t="str">
            <v>Auxiliar de encanador ou bombeiro hidráulico com encargos complementares</v>
          </cell>
        </row>
        <row r="440">
          <cell r="F440" t="str">
            <v>Encanador ou Bombeiro Hidráulico com Encargos Complementares</v>
          </cell>
        </row>
        <row r="441">
          <cell r="F441" t="str">
            <v>Adesivo plastico para PVC, frasco com 850 gr</v>
          </cell>
        </row>
        <row r="442">
          <cell r="F442" t="str">
            <v>Anel borracha para tubo esgoto predial DN 75 mm (NBR 5688)</v>
          </cell>
        </row>
        <row r="443">
          <cell r="F443" t="str">
            <v>Lixa d'agua em folha, grao 100</v>
          </cell>
        </row>
        <row r="444">
          <cell r="F444" t="str">
            <v>Caixa sifonada PVC, 150 x 185 x 75 mm, com grelha quadrada branca</v>
          </cell>
        </row>
        <row r="445">
          <cell r="F445" t="str">
            <v>Pasta lubrificante para tubos e conexoes com junta elastica (uso em PVC, aco, polietileno e outros) ( de *400* g)</v>
          </cell>
        </row>
        <row r="446">
          <cell r="F446" t="str">
            <v>Solucao limpadora para PVC, frasco com 1000 cm3</v>
          </cell>
        </row>
        <row r="447">
          <cell r="F447">
            <v>0</v>
          </cell>
        </row>
        <row r="448">
          <cell r="F448">
            <v>0</v>
          </cell>
        </row>
        <row r="449">
          <cell r="F449">
            <v>0</v>
          </cell>
        </row>
        <row r="450">
          <cell r="F450" t="str">
            <v>Grelha quadrada para ralo, com caixilho, dimensões 10x10cm, em Aço polido, ref.: Moldenox ou equivalente</v>
          </cell>
        </row>
        <row r="451">
          <cell r="F451" t="str">
            <v>Servente com Encargos Complementares</v>
          </cell>
        </row>
        <row r="452">
          <cell r="F452">
            <v>0</v>
          </cell>
        </row>
        <row r="453">
          <cell r="F453">
            <v>0</v>
          </cell>
        </row>
        <row r="454">
          <cell r="F454">
            <v>0</v>
          </cell>
        </row>
        <row r="455">
          <cell r="F455" t="str">
            <v>Grelha quadrada para ralo, com caixilho, dimensões 15x15cm, em Aço polido, ref.: Moldenox ou equivalente</v>
          </cell>
        </row>
        <row r="456">
          <cell r="F456" t="str">
            <v>Servente com Encargos Complementares</v>
          </cell>
        </row>
        <row r="457">
          <cell r="F457">
            <v>0</v>
          </cell>
        </row>
        <row r="458">
          <cell r="F458">
            <v>0</v>
          </cell>
        </row>
        <row r="459">
          <cell r="F459">
            <v>0</v>
          </cell>
        </row>
        <row r="460">
          <cell r="F460" t="str">
            <v>Auxiliar de encanador ou bombeiro hidráulico com encargos complementares</v>
          </cell>
        </row>
        <row r="461">
          <cell r="F461" t="str">
            <v>Encanador ou Bombeiro Hidráulico com Encargos Complementares</v>
          </cell>
        </row>
        <row r="462">
          <cell r="F462" t="str">
            <v>Adesivo plastico para PVC, frasco com 850 gr</v>
          </cell>
        </row>
        <row r="463">
          <cell r="F463" t="str">
            <v>Lixa d'agua em folha, grao 100</v>
          </cell>
        </row>
        <row r="464">
          <cell r="F464" t="str">
            <v>Ralo seco PVC conico, 100 x 40 mm,  com grelha redonda branca</v>
          </cell>
        </row>
        <row r="465">
          <cell r="F465" t="str">
            <v>Solucao limpadora para PVC, frasco com 1000 cm3</v>
          </cell>
        </row>
        <row r="466">
          <cell r="F466">
            <v>0</v>
          </cell>
        </row>
        <row r="467">
          <cell r="F467">
            <v>0</v>
          </cell>
        </row>
        <row r="468">
          <cell r="F468">
            <v>0</v>
          </cell>
        </row>
        <row r="469">
          <cell r="F469" t="str">
            <v>Assento poliéster com fixação cromada na cor branco gelo, ref: AP.75.17 – Linha Fast/Aspen – Deca ou equivalente</v>
          </cell>
        </row>
        <row r="470">
          <cell r="F470" t="str">
            <v>Servente com Encargos Complementares</v>
          </cell>
        </row>
        <row r="471">
          <cell r="F471">
            <v>0</v>
          </cell>
        </row>
        <row r="472">
          <cell r="F472">
            <v>0</v>
          </cell>
        </row>
        <row r="473">
          <cell r="F473">
            <v>0</v>
          </cell>
        </row>
        <row r="474">
          <cell r="F474" t="str">
            <v>Bacia sanitaria (vaso) convencional de louca branca</v>
          </cell>
        </row>
        <row r="475">
          <cell r="F475" t="str">
            <v>Tubo de ligação para bacia sanitária em PVC, com acabamento cromado, ajustável ou não. Ref.: DECA 1968C ou equivalente</v>
          </cell>
        </row>
        <row r="476">
          <cell r="F476" t="str">
            <v>Parafuso niquelado com acabamento cromado para fixar peca sanitaria, inclui porca cega, arruela e bucha de nylon tamanho S-10</v>
          </cell>
        </row>
        <row r="477">
          <cell r="F477" t="str">
            <v>Vedacao PVC, 100 mm, para saida vaso sanitario</v>
          </cell>
        </row>
        <row r="478">
          <cell r="F478" t="str">
            <v>Rejunte epoxi branco</v>
          </cell>
        </row>
        <row r="479">
          <cell r="F479" t="str">
            <v>Encanador ou Bombeiro Hidráulico com Encargos Complementares</v>
          </cell>
        </row>
        <row r="480">
          <cell r="F480" t="str">
            <v>Servente com Encargos Complementares</v>
          </cell>
        </row>
        <row r="481">
          <cell r="F481">
            <v>0</v>
          </cell>
        </row>
        <row r="482">
          <cell r="F482">
            <v>0</v>
          </cell>
        </row>
        <row r="483">
          <cell r="F483">
            <v>0</v>
          </cell>
        </row>
        <row r="484">
          <cell r="F484" t="str">
            <v>Cuba oval de embutir, mod.: L37, cor branca ref: DECA ou equivalente</v>
          </cell>
        </row>
        <row r="485">
          <cell r="F485" t="str">
            <v>Massa plastica para marmore/granito</v>
          </cell>
        </row>
        <row r="486">
          <cell r="F486" t="str">
            <v>Servente com Encargos Complementares</v>
          </cell>
        </row>
        <row r="487">
          <cell r="F487" t="str">
            <v>Marmorista/graniteiro com encargos complementares</v>
          </cell>
        </row>
        <row r="488">
          <cell r="F488">
            <v>0</v>
          </cell>
        </row>
        <row r="489">
          <cell r="F489">
            <v>0</v>
          </cell>
        </row>
        <row r="490">
          <cell r="F490">
            <v>0</v>
          </cell>
        </row>
        <row r="491">
          <cell r="F491" t="str">
            <v>Mictorio sifonado louca branca sem complementos</v>
          </cell>
        </row>
        <row r="492">
          <cell r="F492" t="str">
            <v>Parafuso niquelado 3 1/2" com acabamento cromado para fixar peca sanitaria, inclui porca cega, arruela e bucha de nylon tamanho S-8</v>
          </cell>
        </row>
        <row r="493">
          <cell r="F493" t="str">
            <v>Fita veda rosca em rolos de 18 mm x 10 m (L x C)</v>
          </cell>
        </row>
        <row r="494">
          <cell r="F494" t="str">
            <v>Auxiliar de encanador ou bombeiro hidráulico com encargos complementares</v>
          </cell>
        </row>
        <row r="495">
          <cell r="F495" t="str">
            <v>Encanador ou Bombeiro Hidráulico com Encargos Complementares</v>
          </cell>
        </row>
        <row r="496">
          <cell r="F496">
            <v>0</v>
          </cell>
        </row>
        <row r="497">
          <cell r="F497" t="str">
            <v>Obs.: Considerando a redução de MO indicada nas composições SINAPI 86887 e SINAPI 89985, já que não consta engate flexível e registro de pressão.</v>
          </cell>
        </row>
        <row r="498">
          <cell r="F498">
            <v>0</v>
          </cell>
        </row>
        <row r="499">
          <cell r="F499">
            <v>0</v>
          </cell>
        </row>
        <row r="500">
          <cell r="F500">
            <v>0</v>
          </cell>
        </row>
        <row r="501">
          <cell r="F501" t="str">
            <v>Acabamento para registro de gaveta de 1 ¼” a 1 ½” (GD), cromado. Ref.: Modelo 4900.C35.GD – Linha Aspen – Deca</v>
          </cell>
        </row>
        <row r="502">
          <cell r="F502" t="str">
            <v>Encanador ou Bombeiro Hidráulico com Encargos Complementares</v>
          </cell>
        </row>
        <row r="503">
          <cell r="F503">
            <v>0</v>
          </cell>
        </row>
        <row r="504">
          <cell r="F504">
            <v>0</v>
          </cell>
        </row>
        <row r="505">
          <cell r="F505">
            <v>0</v>
          </cell>
        </row>
        <row r="506">
          <cell r="F506" t="str">
            <v>Acabamento para registro de gaveta e pressão até 1” (PQ), cromado. Ref.: Modelo, 4900.C35.PQ – Linha Aspen – Deca</v>
          </cell>
        </row>
        <row r="507">
          <cell r="F507" t="str">
            <v>Encanador ou Bombeiro Hidráulico com Encargos Complementares</v>
          </cell>
        </row>
        <row r="508">
          <cell r="F508">
            <v>0</v>
          </cell>
        </row>
        <row r="509">
          <cell r="F509">
            <v>0</v>
          </cell>
        </row>
        <row r="510">
          <cell r="F510">
            <v>0</v>
          </cell>
        </row>
        <row r="511">
          <cell r="F511" t="str">
            <v>Ducha higiênica com registro e derivação, com gatilho branco e flexível de 1,2m. Ref.: Modelo 1984.C35.ACT – Linha Aspen – Deca</v>
          </cell>
        </row>
        <row r="512">
          <cell r="F512" t="str">
            <v>Encanador ou Bombeiro Hidráulico com Encargos Complementares</v>
          </cell>
        </row>
        <row r="513">
          <cell r="F513" t="str">
            <v>Auxiliar de encanador ou bombeiro hidráulico com encargos complementares</v>
          </cell>
        </row>
        <row r="514">
          <cell r="F514">
            <v>0</v>
          </cell>
        </row>
        <row r="515">
          <cell r="F515">
            <v>0</v>
          </cell>
        </row>
        <row r="516">
          <cell r="F516">
            <v>0</v>
          </cell>
        </row>
        <row r="517">
          <cell r="F517" t="str">
            <v>Engate / rabicho flexivel inox 1/2 " x 40 cm</v>
          </cell>
        </row>
        <row r="518">
          <cell r="F518" t="str">
            <v>Fita veda rosca em rolos de 18 mm x 10 m (L x C)</v>
          </cell>
        </row>
        <row r="519">
          <cell r="F519" t="str">
            <v>Encanador ou Bombeiro Hidráulico com Encargos Complementares</v>
          </cell>
        </row>
        <row r="520">
          <cell r="F520" t="str">
            <v>Servente com Encargos Complementares</v>
          </cell>
        </row>
        <row r="521">
          <cell r="F521">
            <v>0</v>
          </cell>
        </row>
        <row r="522">
          <cell r="F522">
            <v>0</v>
          </cell>
        </row>
        <row r="523">
          <cell r="F523">
            <v>0</v>
          </cell>
        </row>
        <row r="524">
          <cell r="F524" t="str">
            <v>Sifao em metal cromado para pia ou lavatorio, 1 x 1.1/2 "</v>
          </cell>
        </row>
        <row r="525">
          <cell r="F525" t="str">
            <v>Fita veda rosca em rolos de 18 mm x 10 m (L x C)</v>
          </cell>
        </row>
        <row r="526">
          <cell r="F526" t="str">
            <v>Encanador ou Bombeiro Hidráulico com Encargos Complementares</v>
          </cell>
        </row>
        <row r="527">
          <cell r="F527" t="str">
            <v>Servente com Encargos Complementares</v>
          </cell>
        </row>
        <row r="528">
          <cell r="F528">
            <v>0</v>
          </cell>
        </row>
        <row r="529">
          <cell r="F529">
            <v>0</v>
          </cell>
        </row>
        <row r="530">
          <cell r="F530">
            <v>0</v>
          </cell>
        </row>
        <row r="531">
          <cell r="F531" t="str">
            <v>Torneira de mesa para lavatório, para uso clínico e apoio à pessoa. Ref.: Deca Link 1196.CLNK</v>
          </cell>
        </row>
        <row r="532">
          <cell r="F532" t="str">
            <v>Fita veda rosca em rolos de 18 mm x 10 m (L x C)</v>
          </cell>
        </row>
        <row r="533">
          <cell r="F533" t="str">
            <v>Encanador ou Bombeiro Hidráulico com Encargos Complementares</v>
          </cell>
        </row>
        <row r="534">
          <cell r="F534" t="str">
            <v>Servente com Encargos Complementares</v>
          </cell>
        </row>
        <row r="535">
          <cell r="F535">
            <v>0</v>
          </cell>
        </row>
        <row r="536">
          <cell r="F536">
            <v>0</v>
          </cell>
        </row>
        <row r="537">
          <cell r="F537">
            <v>0</v>
          </cell>
        </row>
        <row r="538">
          <cell r="F538" t="str">
            <v>TORNEIRA CROMADA DE MESA PARA LAVATORIO TEMPORIZADA PRESSAO BICA BAIXA</v>
          </cell>
        </row>
        <row r="539">
          <cell r="F539" t="str">
            <v>Fita veda rosca em rolos de 18 mm x 10 m (L x C)</v>
          </cell>
        </row>
        <row r="540">
          <cell r="F540" t="str">
            <v>Encanador ou Bombeiro Hidráulico com Encargos Complementares</v>
          </cell>
        </row>
        <row r="541">
          <cell r="F541" t="str">
            <v>Servente com Encargos Complementares</v>
          </cell>
        </row>
        <row r="542">
          <cell r="F542">
            <v>0</v>
          </cell>
        </row>
        <row r="543">
          <cell r="F543">
            <v>0</v>
          </cell>
        </row>
        <row r="544">
          <cell r="F544">
            <v>0</v>
          </cell>
        </row>
        <row r="545">
          <cell r="F545" t="str">
            <v xml:space="preserve">Válvula de descarga 1 1/2" cromada. ref.: modelo 2565.C.112.CONF – linha Hydra Eco Conforto – Deca </v>
          </cell>
        </row>
        <row r="546">
          <cell r="F546" t="str">
            <v>Fita veda rosca em rolos de 18 mm x 50 m (L x C)</v>
          </cell>
        </row>
        <row r="547">
          <cell r="F547" t="str">
            <v>Auxiliar de encanador ou bombeiro hidráulico com encargos complementares</v>
          </cell>
        </row>
        <row r="548">
          <cell r="F548" t="str">
            <v>Encanador ou Bombeiro Hidráulico com Encargos Complementares</v>
          </cell>
        </row>
        <row r="549">
          <cell r="F549">
            <v>0</v>
          </cell>
        </row>
        <row r="550">
          <cell r="F550">
            <v>0</v>
          </cell>
        </row>
        <row r="551">
          <cell r="F551">
            <v>0</v>
          </cell>
        </row>
        <row r="552">
          <cell r="F552" t="str">
            <v>Valvula de descarga metalica, base 1 1/2 " e acabamento metalico cromado</v>
          </cell>
        </row>
        <row r="553">
          <cell r="F553" t="str">
            <v>Fita veda rosca em rolos de 18 mm x 50 m (L x C)</v>
          </cell>
        </row>
        <row r="554">
          <cell r="F554" t="str">
            <v>Auxiliar de encanador ou bombeiro hidráulico com encargos complementares</v>
          </cell>
        </row>
        <row r="555">
          <cell r="F555" t="str">
            <v>Encanador ou Bombeiro Hidráulico com Encargos Complementares</v>
          </cell>
        </row>
        <row r="556">
          <cell r="F556">
            <v>0</v>
          </cell>
        </row>
        <row r="557">
          <cell r="F557">
            <v>0</v>
          </cell>
        </row>
        <row r="558">
          <cell r="F558">
            <v>0</v>
          </cell>
        </row>
        <row r="559">
          <cell r="F559" t="str">
            <v>Valvula em metal cromado para lavatorio, 1 " sem ladrao</v>
          </cell>
        </row>
        <row r="560">
          <cell r="F560" t="str">
            <v>Fita veda rosca em rolos de 18 mm x 10 m (L x C)</v>
          </cell>
        </row>
        <row r="561">
          <cell r="F561" t="str">
            <v>Encanador ou Bombeiro Hidráulico com Encargos Complementares</v>
          </cell>
        </row>
        <row r="562">
          <cell r="F562" t="str">
            <v>Servente com Encargos Complementares</v>
          </cell>
        </row>
        <row r="563">
          <cell r="F563">
            <v>0</v>
          </cell>
        </row>
        <row r="564">
          <cell r="F564">
            <v>0</v>
          </cell>
        </row>
        <row r="565">
          <cell r="F565">
            <v>0</v>
          </cell>
        </row>
        <row r="566">
          <cell r="F566" t="str">
            <v>Valvula de descarga em metal cromado para mictorio com acionamento por pressao e fechamento automatico</v>
          </cell>
        </row>
        <row r="567">
          <cell r="F567" t="str">
            <v>Fita veda rosca em rolos de 18 mm x 50 m (L x C)</v>
          </cell>
        </row>
        <row r="568">
          <cell r="F568" t="str">
            <v>Auxiliar de encanador ou bombeiro hidráulico com encargos complementares</v>
          </cell>
        </row>
        <row r="569">
          <cell r="F569" t="str">
            <v>Encanador ou Bombeiro Hidráulico com Encargos Complementares</v>
          </cell>
        </row>
        <row r="570">
          <cell r="F570">
            <v>0</v>
          </cell>
        </row>
        <row r="571">
          <cell r="F571">
            <v>0</v>
          </cell>
        </row>
        <row r="572">
          <cell r="F572">
            <v>0</v>
          </cell>
        </row>
        <row r="573">
          <cell r="F573" t="str">
            <v>CHUVEIRO COMUM EM PLASTICO BRANCO, COM CANO, 3 TEMPERATURAS, 5500 W (110/220 V)</v>
          </cell>
        </row>
        <row r="574">
          <cell r="F574" t="str">
            <v>FITA VEDA ROSCA EM ROLOS DE 18 MM X 50 M (L X C)</v>
          </cell>
        </row>
        <row r="575">
          <cell r="F575" t="str">
            <v>Eletricista com encargos complementares</v>
          </cell>
        </row>
        <row r="576">
          <cell r="F576" t="str">
            <v>Servente com Encargos Complementares</v>
          </cell>
        </row>
        <row r="577">
          <cell r="F577">
            <v>0</v>
          </cell>
        </row>
        <row r="578">
          <cell r="F578">
            <v>0</v>
          </cell>
        </row>
        <row r="579">
          <cell r="F579">
            <v>0</v>
          </cell>
        </row>
        <row r="580">
          <cell r="F580" t="str">
            <v>Eletricista com encargos complementares</v>
          </cell>
        </row>
        <row r="581">
          <cell r="F581" t="str">
            <v>Auxiliar de eletricista com encargos complementares</v>
          </cell>
        </row>
        <row r="582">
          <cell r="F582" t="str">
            <v xml:space="preserve">Alarme de emergência audiovisual intermitente com fio. Ref. Planeta Acessível Alarme PCD ou AbaFire AFSAVPNE + AbaFire AFAMPNE </v>
          </cell>
        </row>
        <row r="583">
          <cell r="F583">
            <v>0</v>
          </cell>
        </row>
        <row r="584">
          <cell r="F584">
            <v>0</v>
          </cell>
        </row>
        <row r="585">
          <cell r="F585">
            <v>0</v>
          </cell>
        </row>
        <row r="586">
          <cell r="F586" t="str">
            <v>Barra de apoio com comprimento de 405mm e espaçamento de 66mm da parede, barra com bitola de 32m, em aço escovado</v>
          </cell>
        </row>
        <row r="587">
          <cell r="F587" t="str">
            <v>Bucha de nylon, diametro do furo 8 mm, comprimento 40 mm, com parafuso de rosca soberba, cabeca chata, fenda simples, 4,8 x 50 mm</v>
          </cell>
        </row>
        <row r="588">
          <cell r="F588" t="str">
            <v>Pedreiro com Encargos Complementares</v>
          </cell>
        </row>
        <row r="589">
          <cell r="F589" t="str">
            <v>Servente com Encargos Complementares</v>
          </cell>
        </row>
        <row r="590">
          <cell r="F590">
            <v>0</v>
          </cell>
        </row>
        <row r="591">
          <cell r="F591">
            <v>0</v>
          </cell>
        </row>
        <row r="592">
          <cell r="F592">
            <v>0</v>
          </cell>
        </row>
        <row r="593">
          <cell r="F593" t="str">
            <v>Barra de apoio com comprimento de 705mm e espaçamento de 66mm da parede, barra com bitola de 32mm em aço escovado</v>
          </cell>
        </row>
        <row r="594">
          <cell r="F594" t="str">
            <v>Bucha de nylon, diametro do furo 8 mm, comprimento 40 mm, com parafuso de rosca soberba, cabeca chata, fenda simples, 4,8 x 50 mm</v>
          </cell>
        </row>
        <row r="595">
          <cell r="F595" t="str">
            <v>Pedreiro com Encargos Complementares</v>
          </cell>
        </row>
        <row r="596">
          <cell r="F596" t="str">
            <v>Servente com Encargos Complementares</v>
          </cell>
        </row>
        <row r="597">
          <cell r="F597">
            <v>0</v>
          </cell>
        </row>
        <row r="598">
          <cell r="F598">
            <v>0</v>
          </cell>
        </row>
        <row r="599">
          <cell r="F599">
            <v>0</v>
          </cell>
        </row>
        <row r="600">
          <cell r="F600" t="str">
            <v>Barra de apoio linha conforto com comprimento de 805mm e espaçamento de 66mm da parede, barra com bitola de 32mm em aço escovado</v>
          </cell>
        </row>
        <row r="601">
          <cell r="F601" t="str">
            <v>Bucha de nylon, diametro do furo 8 mm, comprimento 40 mm, com parafuso de rosca soberba, cabeca chata, fenda simples, 4,8 x 50 mm</v>
          </cell>
        </row>
        <row r="602">
          <cell r="F602" t="str">
            <v>Pedreiro com Encargos Complementares</v>
          </cell>
        </row>
        <row r="603">
          <cell r="F603" t="str">
            <v>Servente com Encargos Complementares</v>
          </cell>
        </row>
        <row r="604">
          <cell r="F604">
            <v>0</v>
          </cell>
        </row>
        <row r="605">
          <cell r="F605">
            <v>0</v>
          </cell>
        </row>
        <row r="606">
          <cell r="F606">
            <v>0</v>
          </cell>
        </row>
        <row r="607">
          <cell r="F607" t="str">
            <v>Pedreiro com Encargos Complementares</v>
          </cell>
        </row>
        <row r="608">
          <cell r="F608" t="str">
            <v>Servente com Encargos Complementares</v>
          </cell>
        </row>
        <row r="609">
          <cell r="F609" t="str">
            <v>Barra de apoio lateral fixa, com 303mm de comprimento, com a bitola de 32mm e em aço escovado</v>
          </cell>
        </row>
        <row r="610">
          <cell r="F610" t="str">
            <v>Bucha de nylon, diametro do furo 8 mm, comprimento 40 mm, com parafuso de rosca soberba, cabeca chata, fenda simples, 4,8 x 50 mm</v>
          </cell>
        </row>
        <row r="611">
          <cell r="F611">
            <v>0</v>
          </cell>
        </row>
        <row r="612">
          <cell r="F612">
            <v>0</v>
          </cell>
        </row>
        <row r="613">
          <cell r="F613">
            <v>0</v>
          </cell>
        </row>
        <row r="614">
          <cell r="F614" t="str">
            <v>Lavatório para instalação com coluna suspensa, para apoio à pessoa com deficiência. Ref.: Modelo L.39.17 – Linha Spot – Deca</v>
          </cell>
        </row>
        <row r="615">
          <cell r="F615" t="str">
            <v>Parafuso niquelado 3 1/2" com acabamento cromado para fixar peca sanitaria, inclui porca cega, arruela e bucha de nylon tamanho S-8</v>
          </cell>
        </row>
        <row r="616">
          <cell r="F616" t="str">
            <v>Rejunte epoxi branco</v>
          </cell>
        </row>
        <row r="617">
          <cell r="F617" t="str">
            <v>Encanador ou Bombeiro Hidráulico com Encargos Complementares</v>
          </cell>
        </row>
        <row r="618">
          <cell r="F618" t="str">
            <v>Servente com Encargos Complementares</v>
          </cell>
        </row>
        <row r="619">
          <cell r="F619">
            <v>0</v>
          </cell>
        </row>
        <row r="620">
          <cell r="F620">
            <v>0</v>
          </cell>
        </row>
        <row r="621">
          <cell r="F621">
            <v>0</v>
          </cell>
        </row>
        <row r="622">
          <cell r="F622" t="str">
            <v>Cabide, cromado. Ref.: Modelo 2060.C.FLX – Linha Flex – Deca</v>
          </cell>
        </row>
        <row r="623">
          <cell r="F623" t="str">
            <v>Fixação utilizando parafuso e bucha de nylon, somente mão de obra. af_10/2016</v>
          </cell>
        </row>
        <row r="624">
          <cell r="F624">
            <v>0</v>
          </cell>
        </row>
        <row r="625">
          <cell r="F625">
            <v>0</v>
          </cell>
        </row>
        <row r="626">
          <cell r="F626">
            <v>0</v>
          </cell>
        </row>
        <row r="627">
          <cell r="F627" t="str">
            <v>Papeleira, cromada. Ref.: Modelo 2020.C.FLX – Linha Flex – Deca</v>
          </cell>
        </row>
        <row r="628">
          <cell r="F628" t="str">
            <v>Fixação utilizando parafuso e bucha de nylon, somente mão de obra. af_10/2016</v>
          </cell>
        </row>
        <row r="629">
          <cell r="F629">
            <v>0</v>
          </cell>
        </row>
        <row r="630">
          <cell r="F630">
            <v>0</v>
          </cell>
        </row>
        <row r="631">
          <cell r="F631">
            <v>0</v>
          </cell>
        </row>
        <row r="632">
          <cell r="F632" t="str">
            <v>Auxiliar de eletricista com encargos complementares</v>
          </cell>
        </row>
        <row r="633">
          <cell r="F633" t="str">
            <v>Eletricista com encargos complementares</v>
          </cell>
        </row>
        <row r="634">
          <cell r="F634" t="str">
            <v>Argamassa traço 1:3 (cimento e areia média), preparo manual. AF_08/2014</v>
          </cell>
        </row>
        <row r="635">
          <cell r="F635" t="str">
            <v>Caixa de passagem, em PVC, de 4" x 2", para eletroduto flexivel corrugado</v>
          </cell>
        </row>
        <row r="636">
          <cell r="F636">
            <v>0</v>
          </cell>
        </row>
        <row r="637">
          <cell r="F637">
            <v>0</v>
          </cell>
        </row>
        <row r="638">
          <cell r="F638">
            <v>0</v>
          </cell>
        </row>
        <row r="639">
          <cell r="F639" t="str">
            <v>Eletricista com encargos complementares</v>
          </cell>
        </row>
        <row r="640">
          <cell r="F640" t="str">
            <v>Auxiliar de eletricista com encargos complementares</v>
          </cell>
        </row>
        <row r="641">
          <cell r="F641" t="str">
            <v>Tiro com pistola para fixação de pino Ø 1/4" em concreto, inclusive cartucho e pino</v>
          </cell>
        </row>
        <row r="642">
          <cell r="F642" t="str">
            <v>Eletrocalha perfurada (cabos elétricos) ou lisa (dados), tipo "U", de aço galvanizado eletrolítico 100 x 50 mm, fabricado em chapa #20 (0,95 mm)</v>
          </cell>
        </row>
        <row r="643">
          <cell r="F643" t="str">
            <v>Barra roscada em aço Ø 1/4", comprimento 1 m, bicromatizada ou zincada</v>
          </cell>
        </row>
        <row r="644">
          <cell r="F644" t="str">
            <v>PORCA ZINCADA, SEXTAVADA, DIAMETRO 1/4"</v>
          </cell>
        </row>
        <row r="645">
          <cell r="F645" t="str">
            <v>Arruela em aço galvanizado Ø 1/4"</v>
          </cell>
        </row>
        <row r="646">
          <cell r="F646" t="str">
            <v>Suporte suspensão vertical para eletrocalha 100 x 50 mm largura x aba</v>
          </cell>
        </row>
        <row r="647">
          <cell r="F647" t="str">
            <v>Prolongador para tirante rosqueado de 1/4" x 50 mm</v>
          </cell>
        </row>
        <row r="648">
          <cell r="F648" t="str">
            <v>Parafuso lentilha 1/4 x 1/2"</v>
          </cell>
        </row>
        <row r="649">
          <cell r="F649" t="str">
            <v>Tala auto portante para emenda 50 mm</v>
          </cell>
        </row>
        <row r="650">
          <cell r="F650" t="str">
            <v>Tampa de encaixe para eletrocalha aço galvanizado perfurada ou lisa, 100 mm</v>
          </cell>
        </row>
        <row r="651">
          <cell r="F651">
            <v>0</v>
          </cell>
        </row>
        <row r="652">
          <cell r="F652">
            <v>0</v>
          </cell>
        </row>
        <row r="653">
          <cell r="F653">
            <v>0</v>
          </cell>
        </row>
        <row r="654">
          <cell r="F654" t="str">
            <v>Eletroduto de aço com costura galvanização eletrolítica Ø 3/4"</v>
          </cell>
        </row>
        <row r="655">
          <cell r="F655" t="str">
            <v>Eletricista com encargos complementares</v>
          </cell>
        </row>
        <row r="656">
          <cell r="F656" t="str">
            <v>Auxiliar de eletricista com encargos complementares</v>
          </cell>
        </row>
        <row r="657">
          <cell r="F657" t="str">
            <v>Fixação de tubos verticais de PPR diâmetros menores ou iguais a 40 mm com abraçadeira metálica rígida tipo D 1/2", fixada em perfilado em alvenaria. af_05/2015</v>
          </cell>
        </row>
        <row r="658">
          <cell r="F658" t="str">
            <v>Luva de emenda para eletroduto, aço galvanizado, DN 20 mm (3/4''), aparente, instalada em parede - fornecimento e instalação. af_11/2016_p</v>
          </cell>
        </row>
        <row r="659">
          <cell r="F659">
            <v>0</v>
          </cell>
        </row>
        <row r="660">
          <cell r="F660">
            <v>0</v>
          </cell>
        </row>
        <row r="661">
          <cell r="F661">
            <v>0</v>
          </cell>
        </row>
        <row r="662">
          <cell r="F662" t="str">
            <v>Perfilado perfurado em aço galvanizado # 18, 38 x 38 mm</v>
          </cell>
        </row>
        <row r="663">
          <cell r="F663" t="str">
            <v>Auxiliar de eletricista com encargos complementares</v>
          </cell>
        </row>
        <row r="664">
          <cell r="F664" t="str">
            <v>Eletricista com encargos complementares</v>
          </cell>
        </row>
        <row r="665">
          <cell r="F665" t="str">
            <v>Tiro com pistola para fixação de pino Ø 1/4" em concreto, inclusive cartucho e pino</v>
          </cell>
        </row>
        <row r="666">
          <cell r="F666" t="str">
            <v>Suporte curto para perfilado em aço galvanizado # 22, 38 mm x 100 mm</v>
          </cell>
        </row>
        <row r="667">
          <cell r="F667" t="str">
            <v>Barra roscada em aço Ø 1/4", comprimento 1 m, bicromatizada ou zincada</v>
          </cell>
        </row>
        <row r="668">
          <cell r="F668" t="str">
            <v>PORCA ZINCADA, SEXTAVADA, DIAMETRO 1/4"</v>
          </cell>
        </row>
        <row r="669">
          <cell r="F669" t="str">
            <v>Arruela em aço galvanizado Ø 1/4"</v>
          </cell>
        </row>
        <row r="670">
          <cell r="F670" t="str">
            <v>Prolongador para tirante rosqueado de 1/4" x 50 mm</v>
          </cell>
        </row>
        <row r="671">
          <cell r="F671" t="str">
            <v>Parafuso lentilha 1/4 x 1/2"</v>
          </cell>
        </row>
        <row r="672">
          <cell r="F672" t="str">
            <v>Tala 4 furos para emenda 38 mm</v>
          </cell>
        </row>
        <row r="673">
          <cell r="F673" t="str">
            <v>Tampa de encaixe para perfilado em aço galvanizado 38 mm</v>
          </cell>
        </row>
        <row r="674">
          <cell r="F674">
            <v>0</v>
          </cell>
        </row>
        <row r="675">
          <cell r="F675">
            <v>0</v>
          </cell>
        </row>
        <row r="676">
          <cell r="F676">
            <v>0</v>
          </cell>
        </row>
        <row r="677">
          <cell r="F677" t="str">
            <v>Espelho / placa de 3 postos 4" x 2", para instalacao de tomadas e interruptores</v>
          </cell>
        </row>
        <row r="678">
          <cell r="F678" t="str">
            <v>Suporte de fixacao para espelho / placa 4" x 2", para 3 modulos, para instalacao de tomadas e interruptores (somente suporte)</v>
          </cell>
        </row>
        <row r="679">
          <cell r="F679" t="str">
            <v>Eletricista com encargos complementares</v>
          </cell>
        </row>
        <row r="680">
          <cell r="F680">
            <v>0</v>
          </cell>
        </row>
        <row r="681">
          <cell r="F681">
            <v>0</v>
          </cell>
        </row>
        <row r="682">
          <cell r="F682">
            <v>0</v>
          </cell>
        </row>
        <row r="683">
          <cell r="F683" t="str">
            <v>Interruptor simples 10A, 250V (apenas modulo)</v>
          </cell>
        </row>
        <row r="684">
          <cell r="F684" t="str">
            <v>Auxiliar de eletricista com encargos complementares</v>
          </cell>
        </row>
        <row r="685">
          <cell r="F685" t="str">
            <v>Eletricista com encargos complementares</v>
          </cell>
        </row>
        <row r="686">
          <cell r="F686">
            <v>0</v>
          </cell>
        </row>
        <row r="687">
          <cell r="F687">
            <v>0</v>
          </cell>
        </row>
        <row r="688">
          <cell r="F688">
            <v>0</v>
          </cell>
        </row>
        <row r="689">
          <cell r="F689" t="str">
            <v>TOMADA 2P+T 10A, 250V  (APENAS MODULO)</v>
          </cell>
        </row>
        <row r="690">
          <cell r="F690" t="str">
            <v>Auxiliar de eletricista com encargos complementares</v>
          </cell>
        </row>
        <row r="691">
          <cell r="F691" t="str">
            <v>Eletricista com encargos complementares</v>
          </cell>
        </row>
        <row r="692">
          <cell r="F692">
            <v>0</v>
          </cell>
        </row>
        <row r="693">
          <cell r="F693">
            <v>0</v>
          </cell>
        </row>
        <row r="694">
          <cell r="F694">
            <v>0</v>
          </cell>
        </row>
        <row r="695">
          <cell r="F695" t="str">
            <v>Auxiliar de eletricista com encargos complementares</v>
          </cell>
        </row>
        <row r="696">
          <cell r="F696" t="str">
            <v>Eletricista com encargos complementares</v>
          </cell>
        </row>
        <row r="697">
          <cell r="F697" t="str">
            <v>Caixa com tampa fixa em perfil para tomada em perfilado</v>
          </cell>
        </row>
        <row r="698">
          <cell r="F698" t="str">
            <v>Tomada de embutir 2 polos + terra sem placa 250 V 10 A</v>
          </cell>
        </row>
        <row r="699">
          <cell r="F699">
            <v>0</v>
          </cell>
        </row>
        <row r="700">
          <cell r="F700">
            <v>0</v>
          </cell>
        </row>
        <row r="701">
          <cell r="F701">
            <v>0</v>
          </cell>
        </row>
        <row r="702">
          <cell r="F702" t="str">
            <v>Bloco autônomo (luminária de emergência). Ref.: Aureon BLOKITO BLK 500 (9901.0000.1079.05 – Aclaramento e 9901.0000.1128.05 – balizamento)</v>
          </cell>
        </row>
        <row r="703">
          <cell r="F703" t="str">
            <v>Auxiliar de eletricista com encargos complementares</v>
          </cell>
        </row>
        <row r="704">
          <cell r="F704" t="str">
            <v>Eletricista com encargos complementares</v>
          </cell>
        </row>
        <row r="705">
          <cell r="F705">
            <v>0</v>
          </cell>
        </row>
        <row r="706">
          <cell r="F706">
            <v>0</v>
          </cell>
        </row>
        <row r="707">
          <cell r="F707">
            <v>0</v>
          </cell>
        </row>
        <row r="708">
          <cell r="F708" t="str">
            <v>Luminária de sobrepor T5 2 x 28W, ref: Intral DS-500 (cod. 08029); Lumicenter FAA20-S228</v>
          </cell>
        </row>
        <row r="709">
          <cell r="F709" t="str">
            <v>Reator eletrônico 2x28W, ref: Philips EB228A26; Philips EL214-28A26; Intral REH-T5 2x28/127-220/50-60 (cod. 02475); MarGirus PB 2X28 AF2.</v>
          </cell>
        </row>
        <row r="710">
          <cell r="F710" t="str">
            <v>Lâmpada fluorescente T5 de 28W, ref: Osram HE 28W/840 SMARTLUX; Philips TL5-28W-HE/840; GE F28W/T5/840</v>
          </cell>
        </row>
        <row r="711">
          <cell r="F711" t="str">
            <v>Cabo PP 3x2,5mm2 300/500 V, extraflexível (classe 5), com condutor de proteção, com isolação, enchimento e cobertura de PVC</v>
          </cell>
        </row>
        <row r="712">
          <cell r="F712" t="str">
            <v>Plugue (macho) com 3 polos (2P+T), para 10A</v>
          </cell>
        </row>
        <row r="713">
          <cell r="F713" t="str">
            <v>Plugue (fêmea) com 3 polos (2P+T), para 10A</v>
          </cell>
        </row>
        <row r="714">
          <cell r="F714" t="str">
            <v>Auxiliar de eletricista com encargos complementares</v>
          </cell>
        </row>
        <row r="715">
          <cell r="F715" t="str">
            <v>Eletricista com encargos complementares</v>
          </cell>
        </row>
        <row r="716">
          <cell r="F716">
            <v>0</v>
          </cell>
        </row>
        <row r="717">
          <cell r="F717">
            <v>0</v>
          </cell>
        </row>
        <row r="718">
          <cell r="F718">
            <v>0</v>
          </cell>
        </row>
        <row r="719">
          <cell r="F719" t="str">
            <v>Auxiliar de eletricista com encargos complementares</v>
          </cell>
        </row>
        <row r="720">
          <cell r="F720" t="str">
            <v>Eletricista com encargos complementares</v>
          </cell>
        </row>
        <row r="721">
          <cell r="F721" t="str">
            <v>Cabo de cobre isolado PVC 450/750V 2,5mm² resistente a chamas, livre de halogênios</v>
          </cell>
        </row>
        <row r="722">
          <cell r="F722" t="str">
            <v>Fita isolante adesiva antichama, uso ate 750 V, em rolo de 19 mm x 5 m</v>
          </cell>
        </row>
        <row r="723">
          <cell r="F723">
            <v>0</v>
          </cell>
        </row>
        <row r="724">
          <cell r="F724">
            <v>0</v>
          </cell>
        </row>
        <row r="725">
          <cell r="F725">
            <v>0</v>
          </cell>
        </row>
        <row r="726">
          <cell r="F726" t="str">
            <v>Auxiliar de eletricista com encargos complementares</v>
          </cell>
        </row>
        <row r="727">
          <cell r="F727" t="str">
            <v>Eletricista com encargos complementares</v>
          </cell>
        </row>
        <row r="728">
          <cell r="F728" t="str">
            <v>Cabo de cobre isolado PVC 450/750V 6mm² resistente a chamas, livre de halogênios</v>
          </cell>
        </row>
        <row r="729">
          <cell r="F729" t="str">
            <v>Fita isolante adesiva antichama, uso ate 750 V, em rolo de 19 mm x 5 m</v>
          </cell>
        </row>
        <row r="730">
          <cell r="F730">
            <v>0</v>
          </cell>
        </row>
        <row r="731">
          <cell r="F731">
            <v>0</v>
          </cell>
        </row>
        <row r="732">
          <cell r="F732">
            <v>0</v>
          </cell>
        </row>
        <row r="733">
          <cell r="F733" t="str">
            <v>Quadro elétrico tipo TTA completo com 30 disjuntores terminais, contemplando disjuntores, dispositovos de proteção contra surto (DPS), módulo diferencial residual (DR), borneiras, barramentos e outros itens necessários, conforme especificação</v>
          </cell>
        </row>
        <row r="734">
          <cell r="F734" t="str">
            <v>Auxiliar de eletricista com encargos complementares</v>
          </cell>
        </row>
        <row r="735">
          <cell r="F735" t="str">
            <v>Eletricista com encargos complementares</v>
          </cell>
        </row>
        <row r="736">
          <cell r="F736">
            <v>0</v>
          </cell>
        </row>
        <row r="737">
          <cell r="F737">
            <v>0</v>
          </cell>
        </row>
        <row r="738">
          <cell r="F738">
            <v>0</v>
          </cell>
        </row>
        <row r="739">
          <cell r="F739" t="str">
            <v>Eletricista com encargos complementares</v>
          </cell>
        </row>
        <row r="740">
          <cell r="F740" t="str">
            <v>Auxiliar de eletricista com encargos complementares</v>
          </cell>
        </row>
        <row r="741">
          <cell r="F741" t="str">
            <v>Exaustor axial, 1F/220V/60Hz,  vazão máxima 340 m3/h, pressão estática máxima 104 Pa. Referência Comercial: Multivac Muro150B 220V</v>
          </cell>
        </row>
        <row r="742">
          <cell r="F742">
            <v>0</v>
          </cell>
        </row>
        <row r="743">
          <cell r="F743">
            <v>0</v>
          </cell>
        </row>
        <row r="744">
          <cell r="F744">
            <v>0</v>
          </cell>
        </row>
        <row r="745">
          <cell r="F745" t="str">
            <v>Prego de aco polido com cabeca 18 x 27 (2 1/2 x 10)</v>
          </cell>
        </row>
        <row r="746">
          <cell r="F746" t="str">
            <v>Tinta asfaltica impermeabilizante dispersa em agua, para materiais cimenticios</v>
          </cell>
        </row>
        <row r="747">
          <cell r="F747" t="str">
            <v>Carpinteiro de esquadria com encargos complementares</v>
          </cell>
        </row>
        <row r="748">
          <cell r="F748" t="str">
            <v>Pedreiro com Encargos Complementares</v>
          </cell>
        </row>
        <row r="749">
          <cell r="F749" t="str">
            <v>Servente com Encargos Complementares</v>
          </cell>
        </row>
        <row r="750">
          <cell r="F750" t="str">
            <v>Argamassa traço 1:3 (cimento e areia média), preparo manual. AF_08/2014</v>
          </cell>
        </row>
        <row r="751">
          <cell r="F751" t="str">
            <v>Aduela / marco / batente para porta de 90x210cm, padrão médio - fornecimento e montagem. AF_08/2015</v>
          </cell>
        </row>
        <row r="752">
          <cell r="F752">
            <v>0</v>
          </cell>
        </row>
        <row r="753">
          <cell r="F753">
            <v>0</v>
          </cell>
        </row>
        <row r="754">
          <cell r="F754">
            <v>0</v>
          </cell>
        </row>
        <row r="755">
          <cell r="F755" t="str">
            <v>Servente com Encargos Complementares</v>
          </cell>
        </row>
        <row r="756">
          <cell r="F756" t="str">
            <v>Marceneiro com encargos complementares</v>
          </cell>
        </row>
        <row r="757">
          <cell r="F757" t="str">
            <v>Chapa de proteção em aço inox AISI 304, largura conforme projeto, 400 mm de altura, chapa com espessura de 1 mm, acabamento escovado fosco</v>
          </cell>
        </row>
        <row r="758">
          <cell r="F758">
            <v>0</v>
          </cell>
        </row>
        <row r="759">
          <cell r="F759">
            <v>0</v>
          </cell>
        </row>
        <row r="760">
          <cell r="F760">
            <v>0</v>
          </cell>
        </row>
        <row r="761">
          <cell r="F761" t="str">
            <v>DOBRADICA EM LATAO, 3 " X 2 1/2 ", E= 1,9 A 2 MM, COM ANEL, CROMADO, TAMPA BOLA, COM PARAFUSOS</v>
          </cell>
        </row>
        <row r="762">
          <cell r="F762" t="str">
            <v>PORTA DE MADEIRA, FOLHA MEDIA (NBR 15930) DE 90 X 210 CM, E = 35 MM, NUCLEO SARRAFEADO, CAPA LISA EM HDF, ACABAMENTO EM LAMINADO NATURAL PARA VERNIZ</v>
          </cell>
        </row>
        <row r="763">
          <cell r="F763" t="str">
            <v>PARAFUSO ROSCA SOBERBA ZINCADO CABECA CHATA FENDA SIMPLES 3,5 X 25 MM (1 ")</v>
          </cell>
        </row>
        <row r="764">
          <cell r="F764" t="str">
            <v>CARPINTEIRO DE ESQUADRIA COM ENCARGOS COMPLEMENTARES</v>
          </cell>
        </row>
        <row r="765">
          <cell r="F765" t="str">
            <v>SERVENTE COM ENCARGOS COMPLEMENTARES</v>
          </cell>
        </row>
        <row r="766">
          <cell r="F766">
            <v>0</v>
          </cell>
        </row>
        <row r="767">
          <cell r="F767">
            <v>0</v>
          </cell>
        </row>
        <row r="768">
          <cell r="F768">
            <v>0</v>
          </cell>
        </row>
        <row r="769">
          <cell r="F769" t="str">
            <v>DOBRADICA EM LATAO, 3 " X 2 1/2 ", E= 1,9 A 2 MM, COM ANEL, CROMADO, TAMPA BOLA, COM PARAFUSOS</v>
          </cell>
        </row>
        <row r="770">
          <cell r="F770" t="str">
            <v>Ajudante de carpinteiro com encargos complementares</v>
          </cell>
        </row>
        <row r="771">
          <cell r="F771" t="str">
            <v>Carpinteiro de esquadria com encargos complementares</v>
          </cell>
        </row>
        <row r="772">
          <cell r="F772">
            <v>0</v>
          </cell>
        </row>
        <row r="773">
          <cell r="F773">
            <v>0</v>
          </cell>
        </row>
        <row r="774">
          <cell r="F774">
            <v>0</v>
          </cell>
        </row>
        <row r="775">
          <cell r="F775" t="str">
            <v>Fechadura para porta de banheiro, com maçaneta em formato de barra, confeccionada em aço com acabamento inox polido. Ref.: MZ 270 WC Standard – Linha Standard – Papaiz</v>
          </cell>
        </row>
        <row r="776">
          <cell r="F776" t="str">
            <v>Carpinteiro de esquadria com encargos complementares</v>
          </cell>
        </row>
        <row r="777">
          <cell r="F777" t="str">
            <v>Servente com Encargos Complementares</v>
          </cell>
        </row>
        <row r="778">
          <cell r="F778">
            <v>0</v>
          </cell>
        </row>
        <row r="779">
          <cell r="F779">
            <v>0</v>
          </cell>
        </row>
        <row r="780">
          <cell r="F780">
            <v>0</v>
          </cell>
        </row>
        <row r="781">
          <cell r="F781" t="str">
            <v>Fechadura para porta externa, com maçaneta em formato de barra, confeccionada em zamac com acabamento cromado. Ref.: MZ 270 EXT Standard – Linha Standard – Papaiz</v>
          </cell>
        </row>
        <row r="782">
          <cell r="F782" t="str">
            <v>Carpinteiro de esquadria com encargos complementares</v>
          </cell>
        </row>
        <row r="783">
          <cell r="F783" t="str">
            <v>Servente com Encargos Complementares</v>
          </cell>
        </row>
        <row r="784">
          <cell r="F784">
            <v>0</v>
          </cell>
        </row>
        <row r="785">
          <cell r="F785">
            <v>0</v>
          </cell>
        </row>
        <row r="786">
          <cell r="F786">
            <v>0</v>
          </cell>
        </row>
        <row r="787">
          <cell r="F787" t="str">
            <v>Marceneiro com encargos complementares</v>
          </cell>
        </row>
        <row r="788">
          <cell r="F788" t="str">
            <v>Mola aérea para fechamento automático de portas com regulagem da velocidade de fechamento. Ref.: Mola automática – Modelo 453 - Coimbra</v>
          </cell>
        </row>
        <row r="789">
          <cell r="F789">
            <v>0</v>
          </cell>
        </row>
        <row r="790">
          <cell r="F790">
            <v>0</v>
          </cell>
        </row>
        <row r="791">
          <cell r="F791">
            <v>0</v>
          </cell>
        </row>
        <row r="792">
          <cell r="F792" t="str">
            <v>ARAME RECOZIDO 18 BWG, 1,25 MM (0,01 KG/M)</v>
          </cell>
        </row>
        <row r="793">
          <cell r="F793" t="str">
            <v>ESPACADOR / DISTANCIADOR CIRCULAR COM ENTRADA LATERAL, EM PLASTICO, PARA VERGALHAO *4,2 A 12,5* MM, COBRIMENTO 20 MM</v>
          </cell>
        </row>
        <row r="794">
          <cell r="F794" t="str">
            <v>AJUDANTE DE ARMADOR COM ENCARGOS COMPLEMENTARES</v>
          </cell>
        </row>
        <row r="795">
          <cell r="F795" t="str">
            <v>ARMADOR COM ENCARGOS COMPLEMENTARES</v>
          </cell>
        </row>
        <row r="796">
          <cell r="F796" t="str">
            <v>CORTE E DOBRA DE AÇO CA-50, DIÂMETRO DE 8,0 MM, UTILIZADO EM ESTRUTURAS DIVERSAS, EXCETO LAJES. AF_12/2015</v>
          </cell>
        </row>
        <row r="797">
          <cell r="F797">
            <v>0</v>
          </cell>
        </row>
        <row r="798">
          <cell r="F798">
            <v>0</v>
          </cell>
        </row>
        <row r="799">
          <cell r="F799">
            <v>0</v>
          </cell>
        </row>
        <row r="800">
          <cell r="F800" t="str">
            <v>Registro de gaveta em liga de cobre, bitola 1 1/2" mod: 1502.B.112 ref: DECA ou equivalente</v>
          </cell>
        </row>
        <row r="801">
          <cell r="F801" t="str">
            <v>FITA VEDA ROSCA EM ROLOS DE 18 MM X 50 M (L X C)</v>
          </cell>
        </row>
        <row r="802">
          <cell r="F802" t="str">
            <v>Encanador ou Bombeiro Hidráulico com Encargos Complementares</v>
          </cell>
        </row>
        <row r="803">
          <cell r="F803" t="str">
            <v>Auxiliar de encanador ou bombeiro hidráulico com encargos complementares</v>
          </cell>
        </row>
        <row r="804">
          <cell r="F804">
            <v>0</v>
          </cell>
        </row>
        <row r="805">
          <cell r="F805">
            <v>0</v>
          </cell>
        </row>
        <row r="806">
          <cell r="F806">
            <v>0</v>
          </cell>
        </row>
        <row r="807">
          <cell r="F807" t="str">
            <v>Cabo flexível isolado em EPR não halogenado 25 mm² 0,6 a 1 kV</v>
          </cell>
        </row>
        <row r="808">
          <cell r="F808" t="str">
            <v>Fita isolante adesiva antichama, uso ate 750 V, em rolo de 19 mm x 5 m</v>
          </cell>
        </row>
        <row r="809">
          <cell r="F809" t="str">
            <v>Auxiliar de eletricista com encargos complementares</v>
          </cell>
        </row>
        <row r="810">
          <cell r="F810" t="str">
            <v>Eletricista com encargos complementares</v>
          </cell>
        </row>
        <row r="811">
          <cell r="F811">
            <v>0</v>
          </cell>
        </row>
        <row r="812">
          <cell r="F812">
            <v>0</v>
          </cell>
        </row>
        <row r="813">
          <cell r="F813">
            <v>0</v>
          </cell>
        </row>
        <row r="814">
          <cell r="F814" t="str">
            <v>Serralheiro com encargos complementares</v>
          </cell>
        </row>
        <row r="815">
          <cell r="F815" t="str">
            <v>Auxiliar de serralheiro com encargos complementares</v>
          </cell>
        </row>
        <row r="816">
          <cell r="F816">
            <v>0</v>
          </cell>
        </row>
        <row r="817">
          <cell r="F817">
            <v>0</v>
          </cell>
        </row>
        <row r="818">
          <cell r="F818">
            <v>0</v>
          </cell>
        </row>
        <row r="819">
          <cell r="F819" t="str">
            <v>FITA VEDA ROSCA EM ROLOS DE 18 MM X 50 M (L X C)</v>
          </cell>
        </row>
        <row r="820">
          <cell r="F820" t="str">
            <v>Registro de pressão em liga de cobre, bitola 3/4" mod: 4416.202 ref: DECA ou equivalente</v>
          </cell>
        </row>
        <row r="821">
          <cell r="F821" t="str">
            <v>Auxiliar de encanador ou bombeiro hidráulico com encargos complementares</v>
          </cell>
        </row>
        <row r="822">
          <cell r="F822" t="str">
            <v>Encanador ou Bombeiro Hidráulico com Encargos Complementares</v>
          </cell>
        </row>
        <row r="823">
          <cell r="F823">
            <v>0</v>
          </cell>
        </row>
        <row r="824">
          <cell r="F824">
            <v>0</v>
          </cell>
        </row>
        <row r="825">
          <cell r="F825">
            <v>0</v>
          </cell>
        </row>
        <row r="826">
          <cell r="F826" t="str">
            <v>Registro de gaveta em liga de cobre, bitola 1" mod: 4509.302 ref: DECA ou equivalente</v>
          </cell>
        </row>
        <row r="827">
          <cell r="F827" t="str">
            <v>FITA VEDA ROSCA EM ROLOS DE 18 MM X 50 M (L X C)</v>
          </cell>
        </row>
        <row r="828">
          <cell r="F828" t="str">
            <v>Encanador ou Bombeiro Hidráulico com Encargos Complementares</v>
          </cell>
        </row>
        <row r="829">
          <cell r="F829" t="str">
            <v>Auxiliar de encanador ou bombeiro hidráulico com encargos complementares</v>
          </cell>
        </row>
        <row r="830">
          <cell r="F830">
            <v>0</v>
          </cell>
        </row>
        <row r="831">
          <cell r="F831">
            <v>0</v>
          </cell>
        </row>
        <row r="832">
          <cell r="F832">
            <v>0</v>
          </cell>
        </row>
        <row r="833">
          <cell r="F833" t="str">
            <v>Areia media - posto jazida/fornecedor (retirado na jazida, sem transporte)</v>
          </cell>
        </row>
        <row r="834">
          <cell r="F834" t="str">
            <v>Cimento Portland composto CP II-32</v>
          </cell>
        </row>
        <row r="835">
          <cell r="F835" t="str">
            <v>Pedreiro com encargos complementares</v>
          </cell>
        </row>
        <row r="836">
          <cell r="F836" t="str">
            <v>Servente com Encargos Complementares</v>
          </cell>
        </row>
        <row r="837">
          <cell r="F837" t="str">
            <v>Tampão T33 em ferro fundido, com tampa medindo 53 cm x 46 cm</v>
          </cell>
        </row>
        <row r="838">
          <cell r="F838" t="str">
            <v>TRANSPORTE COM CAMINHÃO BASCULANTE DE 6 M3, EM VIA URBANA PAVIMENTADA, DMT ATÉ 30 KM (UNIDADE: M3XKM). AF_01/2018</v>
          </cell>
        </row>
        <row r="839">
          <cell r="F839">
            <v>0</v>
          </cell>
        </row>
        <row r="840">
          <cell r="F840" t="str">
            <v>Obs.: Considerando fornecedor de areia e brita a 20 km do Senado Federal.</v>
          </cell>
        </row>
        <row r="841">
          <cell r="F841">
            <v>0</v>
          </cell>
        </row>
      </sheetData>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I9"/>
  <sheetViews>
    <sheetView showGridLines="0" zoomScaleNormal="100" workbookViewId="0">
      <selection activeCell="D15" sqref="D15"/>
    </sheetView>
  </sheetViews>
  <sheetFormatPr defaultColWidth="53.28515625" defaultRowHeight="12.75" x14ac:dyDescent="0.2"/>
  <cols>
    <col min="1" max="1" width="2" customWidth="1"/>
    <col min="2" max="2" width="6" bestFit="1" customWidth="1"/>
    <col min="3" max="3" width="83.5703125" bestFit="1" customWidth="1"/>
    <col min="4" max="4" width="6.5703125" bestFit="1" customWidth="1"/>
    <col min="5" max="5" width="16.7109375" bestFit="1" customWidth="1"/>
    <col min="6" max="6" width="15.85546875" customWidth="1"/>
    <col min="7" max="7" width="13.28515625" bestFit="1" customWidth="1"/>
    <col min="8" max="8" width="19" bestFit="1" customWidth="1"/>
    <col min="9" max="9" width="21.85546875" bestFit="1" customWidth="1"/>
  </cols>
  <sheetData>
    <row r="2" spans="2:9" ht="16.5" x14ac:dyDescent="0.25">
      <c r="B2" s="92" t="s">
        <v>116</v>
      </c>
      <c r="C2" s="93"/>
      <c r="D2" s="93"/>
      <c r="E2" s="93"/>
      <c r="F2" s="93"/>
      <c r="G2" s="93"/>
      <c r="H2" s="93"/>
      <c r="I2" s="94"/>
    </row>
    <row r="3" spans="2:9" ht="3" customHeight="1" x14ac:dyDescent="0.2"/>
    <row r="4" spans="2:9" ht="45" x14ac:dyDescent="0.2">
      <c r="B4" s="95" t="s">
        <v>87</v>
      </c>
      <c r="C4" s="96" t="s">
        <v>89</v>
      </c>
      <c r="D4" s="96" t="s">
        <v>88</v>
      </c>
      <c r="E4" s="97" t="s">
        <v>94</v>
      </c>
      <c r="F4" s="97" t="s">
        <v>90</v>
      </c>
      <c r="G4" s="95" t="s">
        <v>91</v>
      </c>
      <c r="H4" s="97" t="s">
        <v>92</v>
      </c>
      <c r="I4" s="97" t="s">
        <v>93</v>
      </c>
    </row>
    <row r="5" spans="2:9" ht="14.25" x14ac:dyDescent="0.2">
      <c r="B5" s="101" t="s">
        <v>117</v>
      </c>
      <c r="C5" s="102" t="str">
        <f>'Item 1'!B2</f>
        <v>CONSERVADOR DE BENS CULTURAIS 40 horas/semanais</v>
      </c>
      <c r="D5" s="101">
        <v>4</v>
      </c>
      <c r="E5" s="98">
        <f>'Item 1'!D14</f>
        <v>0</v>
      </c>
      <c r="F5" s="98">
        <f>ROUND('Item 1'!D91,2)</f>
        <v>0</v>
      </c>
      <c r="G5" s="105" t="e">
        <f>F5/E5</f>
        <v>#DIV/0!</v>
      </c>
      <c r="H5" s="100">
        <f>ROUND(F5*D5,2)</f>
        <v>0</v>
      </c>
      <c r="I5" s="100">
        <f>ROUND(H5*12,2)</f>
        <v>0</v>
      </c>
    </row>
    <row r="6" spans="2:9" ht="14.25" x14ac:dyDescent="0.2">
      <c r="B6" s="101" t="s">
        <v>118</v>
      </c>
      <c r="C6" s="102" t="str">
        <f>'Item 2'!B2</f>
        <v>TÉCNICO EM CONSERVAÇÃO E RESTAURO - 40 horas/semanais</v>
      </c>
      <c r="D6" s="101">
        <v>4</v>
      </c>
      <c r="E6" s="98">
        <f>'Item 2'!D14</f>
        <v>0</v>
      </c>
      <c r="F6" s="98">
        <f>ROUND('Item 2'!D91,2)</f>
        <v>0</v>
      </c>
      <c r="G6" s="105" t="e">
        <f>F6/E6</f>
        <v>#DIV/0!</v>
      </c>
      <c r="H6" s="100">
        <f>ROUND(F6*D6,2)</f>
        <v>0</v>
      </c>
      <c r="I6" s="100">
        <f>ROUND(H6*12,2)</f>
        <v>0</v>
      </c>
    </row>
    <row r="7" spans="2:9" ht="15" x14ac:dyDescent="0.25">
      <c r="B7" s="103">
        <v>1</v>
      </c>
      <c r="C7" s="135" t="s">
        <v>119</v>
      </c>
      <c r="D7" s="103">
        <f>D6+D5</f>
        <v>8</v>
      </c>
      <c r="E7" s="137"/>
      <c r="F7" s="138"/>
      <c r="G7" s="104" t="e">
        <f>SUMPRODUCT(F5:F6,D5:D6)/SUMPRODUCT(E5:E6,D5:D6)</f>
        <v>#DIV/0!</v>
      </c>
      <c r="H7" s="99">
        <f>H6+H5</f>
        <v>0</v>
      </c>
      <c r="I7" s="99">
        <f>I6+I5</f>
        <v>0</v>
      </c>
    </row>
    <row r="8" spans="2:9" ht="15" x14ac:dyDescent="0.25">
      <c r="B8" s="103">
        <v>2</v>
      </c>
      <c r="C8" s="135" t="s">
        <v>120</v>
      </c>
      <c r="D8" s="165"/>
      <c r="E8" s="166"/>
      <c r="F8" s="166"/>
      <c r="G8" s="167"/>
      <c r="H8" s="99">
        <f>I8/12</f>
        <v>16677.188333333335</v>
      </c>
      <c r="I8" s="99">
        <f>MATERIAIS!I156</f>
        <v>200126.26</v>
      </c>
    </row>
    <row r="9" spans="2:9" ht="15" x14ac:dyDescent="0.25">
      <c r="B9" s="140">
        <v>3</v>
      </c>
      <c r="C9" s="139" t="s">
        <v>121</v>
      </c>
      <c r="D9" s="165"/>
      <c r="E9" s="166"/>
      <c r="F9" s="166"/>
      <c r="G9" s="167"/>
      <c r="H9" s="99">
        <f>I9/12</f>
        <v>16677.188333333335</v>
      </c>
      <c r="I9" s="99">
        <f>SUM(I7:I8)</f>
        <v>200126.26</v>
      </c>
    </row>
  </sheetData>
  <mergeCells count="2">
    <mergeCell ref="D8:G8"/>
    <mergeCell ref="D9:G9"/>
  </mergeCells>
  <pageMargins left="0.51181102362204722" right="0.51181102362204722" top="0.78740157480314965" bottom="0.78740157480314965" header="0.31496062992125984" footer="0.31496062992125984"/>
  <pageSetup paperSize="9"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A1:H93"/>
  <sheetViews>
    <sheetView topLeftCell="A72" zoomScaleNormal="100" workbookViewId="0">
      <selection activeCell="D17" sqref="D17"/>
    </sheetView>
  </sheetViews>
  <sheetFormatPr defaultColWidth="11.42578125" defaultRowHeight="12" x14ac:dyDescent="0.2"/>
  <cols>
    <col min="1" max="1" width="25.42578125" style="4" customWidth="1"/>
    <col min="2" max="2" width="90" style="4" customWidth="1"/>
    <col min="3" max="3" width="17.5703125" style="91" customWidth="1"/>
    <col min="4" max="4" width="18.85546875" style="4" customWidth="1"/>
    <col min="5" max="5" width="2.7109375" style="4" customWidth="1"/>
    <col min="6" max="6" width="43.85546875" style="4" customWidth="1"/>
    <col min="7" max="7" width="5.5703125" style="4" bestFit="1" customWidth="1"/>
    <col min="8" max="16384" width="11.42578125" style="4"/>
  </cols>
  <sheetData>
    <row r="1" spans="1:4" ht="33.75" customHeight="1" x14ac:dyDescent="0.2">
      <c r="A1" s="1">
        <v>1</v>
      </c>
      <c r="B1" s="2" t="s">
        <v>0</v>
      </c>
      <c r="C1" s="3"/>
    </row>
    <row r="2" spans="1:4" ht="21" customHeight="1" x14ac:dyDescent="0.2">
      <c r="A2" s="5" t="s">
        <v>1</v>
      </c>
      <c r="B2" s="6" t="s">
        <v>433</v>
      </c>
      <c r="C2" s="6"/>
      <c r="D2" s="6"/>
    </row>
    <row r="3" spans="1:4" ht="21" customHeight="1" x14ac:dyDescent="0.2">
      <c r="A3" s="5" t="s">
        <v>2</v>
      </c>
      <c r="B3" s="7" t="s">
        <v>432</v>
      </c>
      <c r="C3" s="5" t="s">
        <v>3</v>
      </c>
      <c r="D3" s="8"/>
    </row>
    <row r="4" spans="1:4" s="12" customFormat="1" ht="21.75" customHeight="1" x14ac:dyDescent="0.2">
      <c r="A4" s="9"/>
      <c r="B4" s="10"/>
      <c r="C4" s="10"/>
      <c r="D4" s="11" t="s">
        <v>4</v>
      </c>
    </row>
    <row r="5" spans="1:4" s="15" customFormat="1" x14ac:dyDescent="0.2">
      <c r="A5" s="172" t="s">
        <v>5</v>
      </c>
      <c r="B5" s="172"/>
      <c r="C5" s="13" t="s">
        <v>6</v>
      </c>
      <c r="D5" s="14" t="s">
        <v>7</v>
      </c>
    </row>
    <row r="6" spans="1:4" s="15" customFormat="1" ht="11.45" customHeight="1" x14ac:dyDescent="0.2">
      <c r="A6" s="171"/>
      <c r="B6" s="16" t="s">
        <v>8</v>
      </c>
      <c r="C6" s="17"/>
      <c r="D6" s="18"/>
    </row>
    <row r="7" spans="1:4" s="15" customFormat="1" x14ac:dyDescent="0.2">
      <c r="A7" s="171"/>
      <c r="B7" s="19" t="s">
        <v>95</v>
      </c>
      <c r="C7" s="17"/>
      <c r="D7" s="18"/>
    </row>
    <row r="8" spans="1:4" s="15" customFormat="1" ht="11.45" customHeight="1" x14ac:dyDescent="0.2">
      <c r="A8" s="171"/>
      <c r="B8" s="16" t="s">
        <v>9</v>
      </c>
      <c r="C8" s="20"/>
      <c r="D8" s="18"/>
    </row>
    <row r="9" spans="1:4" s="15" customFormat="1" ht="11.45" customHeight="1" x14ac:dyDescent="0.2">
      <c r="A9" s="171"/>
      <c r="B9" s="16" t="s">
        <v>10</v>
      </c>
      <c r="C9" s="20"/>
      <c r="D9" s="18"/>
    </row>
    <row r="10" spans="1:4" s="15" customFormat="1" ht="11.45" customHeight="1" x14ac:dyDescent="0.2">
      <c r="A10" s="171"/>
      <c r="B10" s="16" t="s">
        <v>11</v>
      </c>
      <c r="C10" s="20"/>
      <c r="D10" s="18"/>
    </row>
    <row r="11" spans="1:4" s="15" customFormat="1" ht="11.45" customHeight="1" x14ac:dyDescent="0.2">
      <c r="A11" s="171"/>
      <c r="B11" s="16" t="s">
        <v>12</v>
      </c>
      <c r="C11" s="20"/>
      <c r="D11" s="18"/>
    </row>
    <row r="12" spans="1:4" s="15" customFormat="1" ht="11.45" customHeight="1" x14ac:dyDescent="0.2">
      <c r="A12" s="171"/>
      <c r="B12" s="16" t="s">
        <v>13</v>
      </c>
      <c r="C12" s="20"/>
      <c r="D12" s="18"/>
    </row>
    <row r="13" spans="1:4" s="15" customFormat="1" ht="11.45" customHeight="1" x14ac:dyDescent="0.2">
      <c r="A13" s="171"/>
      <c r="B13" s="16" t="s">
        <v>14</v>
      </c>
      <c r="C13" s="20"/>
      <c r="D13" s="18"/>
    </row>
    <row r="14" spans="1:4" s="24" customFormat="1" x14ac:dyDescent="0.2">
      <c r="A14" s="171"/>
      <c r="B14" s="21" t="s">
        <v>15</v>
      </c>
      <c r="C14" s="22"/>
      <c r="D14" s="23">
        <f>ROUND(SUM(D6:D13),2)</f>
        <v>0</v>
      </c>
    </row>
    <row r="15" spans="1:4" ht="13.5" customHeight="1" x14ac:dyDescent="0.2">
      <c r="A15" s="172" t="s">
        <v>16</v>
      </c>
      <c r="B15" s="172"/>
      <c r="C15" s="25"/>
      <c r="D15" s="25"/>
    </row>
    <row r="16" spans="1:4" ht="13.5" customHeight="1" x14ac:dyDescent="0.2">
      <c r="A16" s="173"/>
      <c r="B16" s="16" t="s">
        <v>110</v>
      </c>
      <c r="C16" s="121"/>
      <c r="D16" s="122"/>
    </row>
    <row r="17" spans="1:8" ht="13.5" customHeight="1" x14ac:dyDescent="0.2">
      <c r="A17" s="173"/>
      <c r="B17" s="123" t="s">
        <v>473</v>
      </c>
      <c r="C17" s="17"/>
      <c r="D17" s="18"/>
    </row>
    <row r="18" spans="1:8" x14ac:dyDescent="0.2">
      <c r="A18" s="173"/>
      <c r="B18" s="16"/>
      <c r="C18" s="17"/>
      <c r="D18" s="18"/>
    </row>
    <row r="19" spans="1:8" ht="13.5" customHeight="1" x14ac:dyDescent="0.2">
      <c r="A19" s="173"/>
      <c r="B19" s="16"/>
      <c r="C19" s="17"/>
      <c r="D19" s="18"/>
    </row>
    <row r="20" spans="1:8" x14ac:dyDescent="0.2">
      <c r="A20" s="173"/>
      <c r="B20" s="16"/>
      <c r="C20" s="17"/>
      <c r="D20" s="18"/>
    </row>
    <row r="21" spans="1:8" ht="13.5" customHeight="1" x14ac:dyDescent="0.2">
      <c r="A21" s="173"/>
      <c r="B21" s="21" t="s">
        <v>17</v>
      </c>
      <c r="C21" s="17"/>
      <c r="D21" s="23">
        <f>ROUND(SUM(D16:D20),2)</f>
        <v>0</v>
      </c>
    </row>
    <row r="22" spans="1:8" ht="13.5" customHeight="1" x14ac:dyDescent="0.2">
      <c r="A22" s="172" t="s">
        <v>18</v>
      </c>
      <c r="B22" s="172"/>
      <c r="C22" s="26"/>
      <c r="D22" s="25"/>
      <c r="G22" s="27"/>
    </row>
    <row r="23" spans="1:8" ht="13.5" customHeight="1" x14ac:dyDescent="0.2">
      <c r="A23" s="28"/>
      <c r="B23" s="29" t="s">
        <v>19</v>
      </c>
      <c r="C23" s="17"/>
      <c r="D23" s="30"/>
      <c r="G23" s="27"/>
      <c r="H23" s="27"/>
    </row>
    <row r="24" spans="1:8" ht="13.5" customHeight="1" x14ac:dyDescent="0.2">
      <c r="A24" s="174"/>
      <c r="B24" s="16" t="s">
        <v>96</v>
      </c>
      <c r="C24" s="17"/>
      <c r="D24" s="18"/>
    </row>
    <row r="25" spans="1:8" ht="13.5" customHeight="1" x14ac:dyDescent="0.2">
      <c r="A25" s="174"/>
      <c r="B25" s="16" t="s">
        <v>97</v>
      </c>
      <c r="C25" s="17"/>
      <c r="D25" s="18"/>
      <c r="E25" s="133"/>
    </row>
    <row r="26" spans="1:8" ht="13.5" customHeight="1" x14ac:dyDescent="0.2">
      <c r="A26" s="174"/>
      <c r="B26" s="16" t="s">
        <v>472</v>
      </c>
      <c r="C26" s="17"/>
      <c r="D26" s="18"/>
      <c r="E26" s="133"/>
    </row>
    <row r="27" spans="1:8" ht="13.5" customHeight="1" x14ac:dyDescent="0.2">
      <c r="A27" s="174"/>
      <c r="B27" s="116"/>
      <c r="C27" s="17"/>
      <c r="D27" s="18"/>
    </row>
    <row r="28" spans="1:8" ht="13.5" customHeight="1" x14ac:dyDescent="0.2">
      <c r="A28" s="174"/>
      <c r="B28" s="21" t="s">
        <v>20</v>
      </c>
      <c r="C28" s="17"/>
      <c r="D28" s="23">
        <f>SUM(D24:D27)</f>
        <v>0</v>
      </c>
    </row>
    <row r="29" spans="1:8" ht="13.5" customHeight="1" x14ac:dyDescent="0.2">
      <c r="A29" s="172" t="s">
        <v>21</v>
      </c>
      <c r="B29" s="172"/>
      <c r="C29" s="26"/>
      <c r="D29" s="25"/>
    </row>
    <row r="30" spans="1:8" x14ac:dyDescent="0.2">
      <c r="A30" s="170" t="s">
        <v>22</v>
      </c>
      <c r="B30" s="170"/>
      <c r="C30" s="31" t="s">
        <v>6</v>
      </c>
      <c r="D30" s="32" t="s">
        <v>23</v>
      </c>
    </row>
    <row r="31" spans="1:8" ht="11.45" customHeight="1" x14ac:dyDescent="0.2">
      <c r="A31" s="171"/>
      <c r="B31" s="16" t="s">
        <v>24</v>
      </c>
      <c r="C31" s="33">
        <v>0.2</v>
      </c>
      <c r="D31" s="34">
        <f t="shared" ref="D31:D38" si="0">ROUND(C31*D$14,2)</f>
        <v>0</v>
      </c>
    </row>
    <row r="32" spans="1:8" ht="11.45" customHeight="1" x14ac:dyDescent="0.2">
      <c r="A32" s="171"/>
      <c r="B32" s="16" t="s">
        <v>25</v>
      </c>
      <c r="C32" s="33">
        <v>1.4999999999999999E-2</v>
      </c>
      <c r="D32" s="34">
        <f t="shared" si="0"/>
        <v>0</v>
      </c>
    </row>
    <row r="33" spans="1:7" ht="11.45" customHeight="1" x14ac:dyDescent="0.2">
      <c r="A33" s="171"/>
      <c r="B33" s="16" t="s">
        <v>26</v>
      </c>
      <c r="C33" s="33">
        <v>0.01</v>
      </c>
      <c r="D33" s="34">
        <f t="shared" si="0"/>
        <v>0</v>
      </c>
    </row>
    <row r="34" spans="1:7" ht="11.45" customHeight="1" x14ac:dyDescent="0.2">
      <c r="A34" s="171"/>
      <c r="B34" s="16" t="s">
        <v>27</v>
      </c>
      <c r="C34" s="33">
        <v>2E-3</v>
      </c>
      <c r="D34" s="34">
        <f t="shared" si="0"/>
        <v>0</v>
      </c>
    </row>
    <row r="35" spans="1:7" ht="11.45" customHeight="1" x14ac:dyDescent="0.2">
      <c r="A35" s="171"/>
      <c r="B35" s="16" t="s">
        <v>28</v>
      </c>
      <c r="C35" s="33">
        <v>2.5000000000000001E-2</v>
      </c>
      <c r="D35" s="34">
        <f t="shared" si="0"/>
        <v>0</v>
      </c>
    </row>
    <row r="36" spans="1:7" ht="11.45" customHeight="1" x14ac:dyDescent="0.2">
      <c r="A36" s="171"/>
      <c r="B36" s="16" t="s">
        <v>29</v>
      </c>
      <c r="C36" s="33">
        <v>0.08</v>
      </c>
      <c r="D36" s="34">
        <f t="shared" si="0"/>
        <v>0</v>
      </c>
    </row>
    <row r="37" spans="1:7" x14ac:dyDescent="0.2">
      <c r="A37" s="171"/>
      <c r="B37" s="19" t="s">
        <v>30</v>
      </c>
      <c r="C37" s="35">
        <v>0.03</v>
      </c>
      <c r="D37" s="34">
        <f t="shared" si="0"/>
        <v>0</v>
      </c>
    </row>
    <row r="38" spans="1:7" ht="12" customHeight="1" x14ac:dyDescent="0.2">
      <c r="A38" s="171"/>
      <c r="B38" s="16" t="s">
        <v>31</v>
      </c>
      <c r="C38" s="36">
        <v>6.0000000000000001E-3</v>
      </c>
      <c r="D38" s="34">
        <f t="shared" si="0"/>
        <v>0</v>
      </c>
    </row>
    <row r="39" spans="1:7" s="40" customFormat="1" ht="13.9" customHeight="1" x14ac:dyDescent="0.2">
      <c r="A39" s="171"/>
      <c r="B39" s="37" t="s">
        <v>32</v>
      </c>
      <c r="C39" s="38">
        <f>SUM(C31:C38)</f>
        <v>0.3680000000000001</v>
      </c>
      <c r="D39" s="39">
        <f>ROUND(SUM(D31:D38),2)</f>
        <v>0</v>
      </c>
      <c r="F39" s="41"/>
    </row>
    <row r="40" spans="1:7" x14ac:dyDescent="0.2">
      <c r="A40" s="170" t="s">
        <v>33</v>
      </c>
      <c r="B40" s="170"/>
      <c r="C40" s="42" t="s">
        <v>6</v>
      </c>
      <c r="D40" s="43" t="s">
        <v>23</v>
      </c>
    </row>
    <row r="41" spans="1:7" ht="11.45" customHeight="1" x14ac:dyDescent="0.2">
      <c r="A41" s="171"/>
      <c r="B41" s="108" t="s">
        <v>34</v>
      </c>
      <c r="C41" s="44">
        <f>ROUND(1/12,7)</f>
        <v>8.3333299999999999E-2</v>
      </c>
      <c r="D41" s="34">
        <f>ROUND(C41*D14,2)</f>
        <v>0</v>
      </c>
    </row>
    <row r="42" spans="1:7" ht="11.45" customHeight="1" x14ac:dyDescent="0.2">
      <c r="A42" s="171"/>
      <c r="B42" s="108" t="s">
        <v>98</v>
      </c>
      <c r="C42" s="44">
        <f>ROUND(C41/3,7)</f>
        <v>2.7777799999999998E-2</v>
      </c>
      <c r="D42" s="34">
        <f>ROUND(C42*D14,2)</f>
        <v>0</v>
      </c>
    </row>
    <row r="43" spans="1:7" ht="11.45" customHeight="1" x14ac:dyDescent="0.2">
      <c r="A43" s="171"/>
      <c r="B43" s="109" t="s">
        <v>52</v>
      </c>
      <c r="C43" s="111">
        <f>SUM(C41:C42)</f>
        <v>0.11111109999999999</v>
      </c>
      <c r="D43" s="30">
        <f>SUM(D41:D42)</f>
        <v>0</v>
      </c>
    </row>
    <row r="44" spans="1:7" ht="13.5" customHeight="1" x14ac:dyDescent="0.2">
      <c r="A44" s="171"/>
      <c r="B44" s="115" t="s">
        <v>471</v>
      </c>
      <c r="C44" s="44">
        <f>ROUND(C39*C41,7)</f>
        <v>3.0666700000000002E-2</v>
      </c>
      <c r="D44" s="46">
        <f>ROUND(C44*D14,2)</f>
        <v>0</v>
      </c>
      <c r="F44" s="47" t="s">
        <v>35</v>
      </c>
    </row>
    <row r="45" spans="1:7" ht="11.45" customHeight="1" x14ac:dyDescent="0.2">
      <c r="A45" s="171"/>
      <c r="B45" s="37" t="s">
        <v>32</v>
      </c>
      <c r="C45" s="38">
        <f>C43+C44</f>
        <v>0.14177779999999998</v>
      </c>
      <c r="D45" s="39">
        <f>D43+D44</f>
        <v>0</v>
      </c>
    </row>
    <row r="46" spans="1:7" ht="11.45" customHeight="1" x14ac:dyDescent="0.2">
      <c r="A46" s="170" t="s">
        <v>36</v>
      </c>
      <c r="B46" s="170"/>
      <c r="C46" s="42" t="s">
        <v>6</v>
      </c>
      <c r="D46" s="43" t="s">
        <v>23</v>
      </c>
    </row>
    <row r="47" spans="1:7" ht="12" customHeight="1" x14ac:dyDescent="0.2">
      <c r="A47" s="49"/>
      <c r="B47" s="50" t="s">
        <v>37</v>
      </c>
      <c r="C47" s="51">
        <f>ROUND((((1+1/3)*(G47/12)/12)*G48),7)</f>
        <v>3.704E-4</v>
      </c>
      <c r="D47" s="34">
        <f>ROUND(C47*$D$14,2)</f>
        <v>0</v>
      </c>
      <c r="F47" s="52" t="s">
        <v>99</v>
      </c>
      <c r="G47" s="1">
        <v>4</v>
      </c>
    </row>
    <row r="48" spans="1:7" ht="11.45" customHeight="1" x14ac:dyDescent="0.2">
      <c r="A48" s="49"/>
      <c r="B48" s="45" t="s">
        <v>38</v>
      </c>
      <c r="C48" s="53">
        <f>ROUND(C39*C47,7)</f>
        <v>1.3630000000000001E-4</v>
      </c>
      <c r="D48" s="34">
        <f>ROUND(C48*D14,2)</f>
        <v>0</v>
      </c>
      <c r="F48" s="52" t="s">
        <v>100</v>
      </c>
      <c r="G48" s="119">
        <v>0.01</v>
      </c>
    </row>
    <row r="49" spans="1:8" ht="11.45" customHeight="1" x14ac:dyDescent="0.2">
      <c r="A49" s="49"/>
      <c r="B49" s="37" t="s">
        <v>32</v>
      </c>
      <c r="C49" s="38">
        <f>SUM(C47:C48)</f>
        <v>5.0670000000000001E-4</v>
      </c>
      <c r="D49" s="39">
        <f>ROUND(SUM(D47:D48),2)</f>
        <v>0</v>
      </c>
    </row>
    <row r="50" spans="1:8" ht="11.45" customHeight="1" x14ac:dyDescent="0.2">
      <c r="A50" s="170" t="s">
        <v>39</v>
      </c>
      <c r="B50" s="170"/>
      <c r="C50" s="42" t="s">
        <v>6</v>
      </c>
      <c r="D50" s="43" t="s">
        <v>23</v>
      </c>
    </row>
    <row r="51" spans="1:8" ht="11.45" customHeight="1" x14ac:dyDescent="0.2">
      <c r="A51" s="171"/>
      <c r="B51" s="16" t="s">
        <v>40</v>
      </c>
      <c r="C51" s="54">
        <f>ROUND(((1/12)*G51),7)</f>
        <v>4.1666999999999997E-3</v>
      </c>
      <c r="D51" s="48">
        <f>ROUND(C51*$D$14,2)</f>
        <v>0</v>
      </c>
      <c r="F51" s="52" t="s">
        <v>41</v>
      </c>
      <c r="G51" s="55">
        <v>0.05</v>
      </c>
    </row>
    <row r="52" spans="1:8" ht="11.45" customHeight="1" x14ac:dyDescent="0.2">
      <c r="A52" s="171"/>
      <c r="B52" s="45" t="s">
        <v>42</v>
      </c>
      <c r="C52" s="36">
        <f>ROUND(C$36*C$51,7)</f>
        <v>3.3330000000000002E-4</v>
      </c>
      <c r="D52" s="48">
        <f>ROUND(C52*$D$14,2)</f>
        <v>0</v>
      </c>
      <c r="F52" s="52" t="s">
        <v>43</v>
      </c>
      <c r="G52" s="55">
        <v>0.95</v>
      </c>
    </row>
    <row r="53" spans="1:8" ht="11.45" customHeight="1" x14ac:dyDescent="0.2">
      <c r="A53" s="171"/>
      <c r="B53" s="16" t="s">
        <v>101</v>
      </c>
      <c r="C53" s="53">
        <v>3.8222199999999998E-2</v>
      </c>
      <c r="D53" s="48">
        <f t="shared" ref="D53:D55" si="1">ROUND(C53*$D$14,2)</f>
        <v>0</v>
      </c>
      <c r="F53" s="52" t="s">
        <v>45</v>
      </c>
      <c r="G53" s="55">
        <f>SUM(G51:G52)</f>
        <v>1</v>
      </c>
    </row>
    <row r="54" spans="1:8" ht="11.45" customHeight="1" x14ac:dyDescent="0.2">
      <c r="A54" s="171"/>
      <c r="B54" s="16" t="s">
        <v>44</v>
      </c>
      <c r="C54" s="53">
        <f>ROUND((7/30/12*(G52)),7)</f>
        <v>1.8472200000000001E-2</v>
      </c>
      <c r="D54" s="48">
        <f t="shared" si="1"/>
        <v>0</v>
      </c>
    </row>
    <row r="55" spans="1:8" ht="11.45" customHeight="1" x14ac:dyDescent="0.2">
      <c r="A55" s="171"/>
      <c r="B55" s="45" t="s">
        <v>46</v>
      </c>
      <c r="C55" s="53">
        <f>ROUND(C$53*C$39,7)</f>
        <v>1.40658E-2</v>
      </c>
      <c r="D55" s="48">
        <f t="shared" si="1"/>
        <v>0</v>
      </c>
    </row>
    <row r="56" spans="1:8" ht="11.45" customHeight="1" x14ac:dyDescent="0.2">
      <c r="A56" s="171"/>
      <c r="B56" s="37" t="s">
        <v>32</v>
      </c>
      <c r="C56" s="38">
        <f>SUM(C51:C55)</f>
        <v>7.5260199999999999E-2</v>
      </c>
      <c r="D56" s="39">
        <f>ROUND(SUM(D51:D55),2)</f>
        <v>0</v>
      </c>
    </row>
    <row r="57" spans="1:8" ht="11.45" customHeight="1" x14ac:dyDescent="0.2">
      <c r="A57" s="170" t="s">
        <v>47</v>
      </c>
      <c r="B57" s="170"/>
      <c r="C57" s="42" t="s">
        <v>6</v>
      </c>
      <c r="D57" s="43" t="s">
        <v>23</v>
      </c>
      <c r="F57" s="56"/>
    </row>
    <row r="58" spans="1:8" ht="11.45" customHeight="1" x14ac:dyDescent="0.2">
      <c r="A58" s="171"/>
      <c r="B58" s="107" t="s">
        <v>102</v>
      </c>
      <c r="C58" s="151">
        <v>0</v>
      </c>
      <c r="D58" s="152">
        <f t="shared" ref="D58:D63" si="2">ROUND(C58*D$14,2)</f>
        <v>0</v>
      </c>
      <c r="F58" s="52" t="s">
        <v>104</v>
      </c>
      <c r="G58" s="120">
        <v>2</v>
      </c>
      <c r="H58" s="56"/>
    </row>
    <row r="59" spans="1:8" ht="11.45" customHeight="1" x14ac:dyDescent="0.2">
      <c r="A59" s="171"/>
      <c r="B59" s="108" t="s">
        <v>103</v>
      </c>
      <c r="C59" s="44">
        <f>ROUND(1/3/2*1/12,7)</f>
        <v>1.3888899999999999E-2</v>
      </c>
      <c r="D59" s="57">
        <f t="shared" si="2"/>
        <v>0</v>
      </c>
      <c r="F59" s="52" t="s">
        <v>105</v>
      </c>
      <c r="G59" s="120">
        <v>5</v>
      </c>
      <c r="H59" s="56"/>
    </row>
    <row r="60" spans="1:8" ht="11.45" customHeight="1" x14ac:dyDescent="0.2">
      <c r="A60" s="171"/>
      <c r="B60" s="108" t="s">
        <v>48</v>
      </c>
      <c r="C60" s="44">
        <f>ROUND($G$58/30/12,7)</f>
        <v>5.5555999999999999E-3</v>
      </c>
      <c r="D60" s="57">
        <f t="shared" si="2"/>
        <v>0</v>
      </c>
      <c r="F60" s="52" t="s">
        <v>106</v>
      </c>
      <c r="G60" s="55">
        <v>0.01</v>
      </c>
      <c r="H60" s="56"/>
    </row>
    <row r="61" spans="1:8" ht="11.45" customHeight="1" x14ac:dyDescent="0.2">
      <c r="A61" s="171"/>
      <c r="B61" s="108" t="s">
        <v>49</v>
      </c>
      <c r="C61" s="44">
        <f>ROUND((1/30/12*$G$59)*$G$60,7)</f>
        <v>1.3889999999999999E-4</v>
      </c>
      <c r="D61" s="57">
        <f t="shared" si="2"/>
        <v>0</v>
      </c>
      <c r="F61" s="52" t="s">
        <v>107</v>
      </c>
      <c r="G61" s="120">
        <v>1</v>
      </c>
      <c r="H61" s="56"/>
    </row>
    <row r="62" spans="1:8" ht="11.45" customHeight="1" x14ac:dyDescent="0.2">
      <c r="A62" s="171"/>
      <c r="B62" s="108" t="s">
        <v>50</v>
      </c>
      <c r="C62" s="44">
        <f>ROUND((1/30/12)*$G$61,7)</f>
        <v>2.7778E-3</v>
      </c>
      <c r="D62" s="57">
        <f t="shared" si="2"/>
        <v>0</v>
      </c>
      <c r="F62" s="52" t="s">
        <v>108</v>
      </c>
      <c r="G62" s="120">
        <v>15</v>
      </c>
      <c r="H62" s="56"/>
    </row>
    <row r="63" spans="1:8" ht="11.45" customHeight="1" x14ac:dyDescent="0.2">
      <c r="A63" s="171"/>
      <c r="B63" s="110" t="s">
        <v>51</v>
      </c>
      <c r="C63" s="44">
        <f>ROUND((((1/30)/12)*$G$62)*$G$63,7)</f>
        <v>4.1669999999999999E-4</v>
      </c>
      <c r="D63" s="57">
        <f t="shared" si="2"/>
        <v>0</v>
      </c>
      <c r="F63" s="52" t="s">
        <v>109</v>
      </c>
      <c r="G63" s="55">
        <v>0.01</v>
      </c>
      <c r="H63" s="56"/>
    </row>
    <row r="64" spans="1:8" ht="11.45" customHeight="1" x14ac:dyDescent="0.2">
      <c r="A64" s="171"/>
      <c r="B64" s="109" t="s">
        <v>52</v>
      </c>
      <c r="C64" s="111">
        <f>SUM(C58:C63)</f>
        <v>2.27779E-2</v>
      </c>
      <c r="D64" s="74">
        <f t="shared" ref="D64" si="3">ROUND(C64*D$14,2)</f>
        <v>0</v>
      </c>
      <c r="F64" s="56"/>
      <c r="H64" s="56"/>
    </row>
    <row r="65" spans="1:8" ht="11.45" customHeight="1" x14ac:dyDescent="0.2">
      <c r="A65" s="171"/>
      <c r="B65" s="45" t="s">
        <v>53</v>
      </c>
      <c r="C65" s="58">
        <f>ROUND(C64*C39,7)</f>
        <v>8.3823000000000005E-3</v>
      </c>
      <c r="D65" s="30">
        <f>ROUND((C65*$D$14),2)</f>
        <v>0</v>
      </c>
      <c r="F65" s="56"/>
      <c r="H65" s="56"/>
    </row>
    <row r="66" spans="1:8" ht="11.45" customHeight="1" x14ac:dyDescent="0.2">
      <c r="A66" s="171"/>
      <c r="B66" s="37" t="s">
        <v>32</v>
      </c>
      <c r="C66" s="38">
        <f>C64+C65</f>
        <v>3.1160199999999999E-2</v>
      </c>
      <c r="D66" s="39">
        <f>D64+D65</f>
        <v>0</v>
      </c>
    </row>
    <row r="67" spans="1:8" ht="21" customHeight="1" x14ac:dyDescent="0.2">
      <c r="A67" s="172" t="s">
        <v>54</v>
      </c>
      <c r="B67" s="172"/>
      <c r="C67" s="60"/>
      <c r="D67" s="60"/>
    </row>
    <row r="68" spans="1:8" ht="11.45" customHeight="1" x14ac:dyDescent="0.2">
      <c r="A68" s="61">
        <v>4</v>
      </c>
      <c r="B68" s="1" t="s">
        <v>55</v>
      </c>
      <c r="C68" s="62"/>
      <c r="D68" s="48"/>
    </row>
    <row r="69" spans="1:8" ht="11.45" customHeight="1" x14ac:dyDescent="0.2">
      <c r="A69" s="61" t="s">
        <v>56</v>
      </c>
      <c r="B69" s="63" t="s">
        <v>57</v>
      </c>
      <c r="C69" s="112">
        <f>C39</f>
        <v>0.3680000000000001</v>
      </c>
      <c r="D69" s="64">
        <f>D39</f>
        <v>0</v>
      </c>
    </row>
    <row r="70" spans="1:8" ht="11.45" customHeight="1" x14ac:dyDescent="0.2">
      <c r="A70" s="61" t="s">
        <v>58</v>
      </c>
      <c r="B70" s="49" t="s">
        <v>59</v>
      </c>
      <c r="C70" s="112">
        <f>C45</f>
        <v>0.14177779999999998</v>
      </c>
      <c r="D70" s="64">
        <f>D45</f>
        <v>0</v>
      </c>
    </row>
    <row r="71" spans="1:8" ht="11.45" customHeight="1" x14ac:dyDescent="0.2">
      <c r="A71" s="61" t="s">
        <v>60</v>
      </c>
      <c r="B71" s="49" t="s">
        <v>61</v>
      </c>
      <c r="C71" s="112">
        <f>C49</f>
        <v>5.0670000000000001E-4</v>
      </c>
      <c r="D71" s="64">
        <f>D49</f>
        <v>0</v>
      </c>
    </row>
    <row r="72" spans="1:8" ht="11.45" customHeight="1" x14ac:dyDescent="0.2">
      <c r="A72" s="61" t="s">
        <v>62</v>
      </c>
      <c r="B72" s="49" t="s">
        <v>63</v>
      </c>
      <c r="C72" s="112">
        <f>C56</f>
        <v>7.5260199999999999E-2</v>
      </c>
      <c r="D72" s="64">
        <f>D56</f>
        <v>0</v>
      </c>
    </row>
    <row r="73" spans="1:8" ht="11.45" customHeight="1" x14ac:dyDescent="0.2">
      <c r="A73" s="61" t="s">
        <v>64</v>
      </c>
      <c r="B73" s="49" t="s">
        <v>65</v>
      </c>
      <c r="C73" s="112">
        <f>C66</f>
        <v>3.1160199999999999E-2</v>
      </c>
      <c r="D73" s="64">
        <f>D66</f>
        <v>0</v>
      </c>
    </row>
    <row r="74" spans="1:8" ht="11.45" customHeight="1" x14ac:dyDescent="0.2">
      <c r="A74" s="49"/>
      <c r="B74" s="37" t="s">
        <v>32</v>
      </c>
      <c r="C74" s="113">
        <f>SUM(C69:C73)</f>
        <v>0.6167049</v>
      </c>
      <c r="D74" s="65">
        <f>SUM(D69:D73)</f>
        <v>0</v>
      </c>
    </row>
    <row r="75" spans="1:8" ht="11.45" customHeight="1" x14ac:dyDescent="0.2">
      <c r="A75" s="49"/>
      <c r="B75" s="66"/>
      <c r="C75" s="67"/>
      <c r="D75" s="68"/>
    </row>
    <row r="76" spans="1:8" ht="11.45" customHeight="1" x14ac:dyDescent="0.2">
      <c r="A76" s="49"/>
      <c r="B76" s="37" t="s">
        <v>66</v>
      </c>
      <c r="C76" s="69"/>
      <c r="D76" s="70">
        <f>ROUND(D14+D21+D28+D74,2)</f>
        <v>0</v>
      </c>
    </row>
    <row r="77" spans="1:8" ht="14.45" customHeight="1" x14ac:dyDescent="0.2">
      <c r="A77" s="172" t="s">
        <v>67</v>
      </c>
      <c r="B77" s="172"/>
      <c r="C77" s="71"/>
      <c r="D77" s="71"/>
    </row>
    <row r="78" spans="1:8" ht="11.45" customHeight="1" x14ac:dyDescent="0.2">
      <c r="A78" s="61">
        <v>5</v>
      </c>
      <c r="B78" s="45"/>
      <c r="C78" s="31" t="s">
        <v>6</v>
      </c>
      <c r="D78" s="32" t="s">
        <v>23</v>
      </c>
    </row>
    <row r="79" spans="1:8" ht="11.45" customHeight="1" x14ac:dyDescent="0.2">
      <c r="A79" s="61" t="s">
        <v>68</v>
      </c>
      <c r="B79" s="72" t="s">
        <v>69</v>
      </c>
      <c r="C79" s="158">
        <v>4.4999999999999998E-2</v>
      </c>
      <c r="D79" s="34">
        <f>ROUND(C79*$D$76,2)</f>
        <v>0</v>
      </c>
      <c r="E79" s="73"/>
    </row>
    <row r="80" spans="1:8" ht="11.45" customHeight="1" x14ac:dyDescent="0.2">
      <c r="A80" s="61" t="s">
        <v>70</v>
      </c>
      <c r="B80" s="74" t="s">
        <v>71</v>
      </c>
      <c r="C80" s="159">
        <v>4.4999999999999998E-2</v>
      </c>
      <c r="D80" s="34">
        <f>ROUND((D$76+D$79)*C$80,2)</f>
        <v>0</v>
      </c>
      <c r="E80" s="75"/>
    </row>
    <row r="81" spans="1:7" ht="11.45" customHeight="1" x14ac:dyDescent="0.2">
      <c r="A81" s="76" t="s">
        <v>72</v>
      </c>
      <c r="B81" s="74" t="s">
        <v>73</v>
      </c>
      <c r="C81" s="159">
        <f>SUM(C82:C87)</f>
        <v>0.14250000000000002</v>
      </c>
      <c r="D81" s="77">
        <f>SUM(D82:D87)</f>
        <v>0</v>
      </c>
      <c r="E81" s="73"/>
    </row>
    <row r="82" spans="1:7" ht="11.45" customHeight="1" x14ac:dyDescent="0.2">
      <c r="A82" s="168" t="s">
        <v>74</v>
      </c>
      <c r="B82" s="78" t="s">
        <v>75</v>
      </c>
      <c r="C82" s="160">
        <v>1.6500000000000001E-2</v>
      </c>
      <c r="D82" s="79">
        <f>ROUND(C82*D91,2)</f>
        <v>0</v>
      </c>
      <c r="E82" s="73"/>
    </row>
    <row r="83" spans="1:7" ht="11.45" customHeight="1" x14ac:dyDescent="0.2">
      <c r="A83" s="169"/>
      <c r="B83" s="78" t="s">
        <v>76</v>
      </c>
      <c r="C83" s="161">
        <v>7.5999999999999998E-2</v>
      </c>
      <c r="D83" s="79">
        <f>ROUND(C83*D91,2)</f>
        <v>0</v>
      </c>
      <c r="E83" s="73"/>
    </row>
    <row r="84" spans="1:7" ht="11.45" customHeight="1" x14ac:dyDescent="0.2">
      <c r="A84" s="61" t="s">
        <v>77</v>
      </c>
      <c r="B84" s="16" t="s">
        <v>78</v>
      </c>
      <c r="C84" s="160"/>
      <c r="D84" s="79"/>
      <c r="E84" s="73"/>
    </row>
    <row r="85" spans="1:7" x14ac:dyDescent="0.2">
      <c r="A85" s="61" t="s">
        <v>79</v>
      </c>
      <c r="B85" s="16" t="s">
        <v>80</v>
      </c>
      <c r="C85" s="160">
        <v>0.05</v>
      </c>
      <c r="D85" s="79">
        <f>ROUND(C85*D91,2)</f>
        <v>0</v>
      </c>
    </row>
    <row r="86" spans="1:7" x14ac:dyDescent="0.2">
      <c r="A86" s="61" t="s">
        <v>81</v>
      </c>
      <c r="B86" s="50" t="s">
        <v>82</v>
      </c>
      <c r="C86" s="160"/>
      <c r="D86" s="34"/>
    </row>
    <row r="87" spans="1:7" x14ac:dyDescent="0.2">
      <c r="A87" s="61"/>
      <c r="B87" s="72"/>
      <c r="C87" s="158"/>
      <c r="D87" s="34"/>
      <c r="E87" s="73"/>
    </row>
    <row r="88" spans="1:7" s="82" customFormat="1" ht="15" x14ac:dyDescent="0.2">
      <c r="A88" s="80"/>
      <c r="B88" s="37" t="s">
        <v>83</v>
      </c>
      <c r="C88" s="59">
        <f>SUM(C79:C87)</f>
        <v>0.375</v>
      </c>
      <c r="D88" s="81">
        <f>ROUND(SUM(D79:D81),2)</f>
        <v>0</v>
      </c>
    </row>
    <row r="89" spans="1:7" s="82" customFormat="1" ht="13.15" customHeight="1" x14ac:dyDescent="0.2">
      <c r="A89" s="83"/>
      <c r="B89" s="83"/>
      <c r="C89" s="84"/>
      <c r="D89" s="84"/>
    </row>
    <row r="90" spans="1:7" ht="18" customHeight="1" x14ac:dyDescent="0.2">
      <c r="A90" s="85" t="s">
        <v>84</v>
      </c>
      <c r="B90" s="86"/>
      <c r="C90" s="42" t="s">
        <v>85</v>
      </c>
      <c r="D90" s="43" t="s">
        <v>23</v>
      </c>
      <c r="F90" s="56"/>
    </row>
    <row r="91" spans="1:7" ht="16.5" customHeight="1" x14ac:dyDescent="0.2">
      <c r="A91" s="87"/>
      <c r="B91" s="88" t="s">
        <v>86</v>
      </c>
      <c r="C91" s="89">
        <v>1</v>
      </c>
      <c r="D91" s="90">
        <f>ROUND(($D$76+$D$79+$D$80)/(1-$C$81),2)</f>
        <v>0</v>
      </c>
      <c r="G91" s="27"/>
    </row>
    <row r="93" spans="1:7" x14ac:dyDescent="0.2">
      <c r="D93" s="56"/>
    </row>
  </sheetData>
  <mergeCells count="19">
    <mergeCell ref="A46:B46"/>
    <mergeCell ref="A5:B5"/>
    <mergeCell ref="A6:A14"/>
    <mergeCell ref="A15:B15"/>
    <mergeCell ref="A16:A21"/>
    <mergeCell ref="A22:B22"/>
    <mergeCell ref="A24:A28"/>
    <mergeCell ref="A29:B29"/>
    <mergeCell ref="A30:B30"/>
    <mergeCell ref="A31:A39"/>
    <mergeCell ref="A40:B40"/>
    <mergeCell ref="A41:A45"/>
    <mergeCell ref="A82:A83"/>
    <mergeCell ref="A50:B50"/>
    <mergeCell ref="A51:A56"/>
    <mergeCell ref="A57:B57"/>
    <mergeCell ref="A58:A66"/>
    <mergeCell ref="A67:B67"/>
    <mergeCell ref="A77:B77"/>
  </mergeCells>
  <printOptions horizontalCentered="1"/>
  <pageMargins left="0.55118110236220474" right="0.19685039370078741" top="0.59055118110236227" bottom="0.47244094488188981" header="0.23622047244094491" footer="0.19685039370078741"/>
  <pageSetup paperSize="9" scale="64" orientation="portrait" r:id="rId1"/>
  <headerFooter alignWithMargins="0">
    <oddHeader xml:space="preserve">&amp;LSENADO FEDERAL
SECRETARIA DE ADMINISTRAÇÃO DE CONTRATAÇÕES - SADCON
COORDENAÇÃO DE CONTROLE E VALIDAÇÃO DE PROCESSOS - COCVAP&amp;R
</oddHeader>
    <oddFooter>&amp;RCritério de Arredondamento:
Ato nº 20/2010 - PRSECR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pageSetUpPr fitToPage="1"/>
  </sheetPr>
  <dimension ref="A1:H93"/>
  <sheetViews>
    <sheetView topLeftCell="A71" zoomScaleNormal="100" workbookViewId="0">
      <selection activeCell="D17" sqref="D17"/>
    </sheetView>
  </sheetViews>
  <sheetFormatPr defaultColWidth="11.42578125" defaultRowHeight="12" x14ac:dyDescent="0.2"/>
  <cols>
    <col min="1" max="1" width="25.42578125" style="4" customWidth="1"/>
    <col min="2" max="2" width="90" style="4" customWidth="1"/>
    <col min="3" max="3" width="17.5703125" style="91" customWidth="1"/>
    <col min="4" max="4" width="18.85546875" style="4" customWidth="1"/>
    <col min="5" max="5" width="2.7109375" style="4" customWidth="1"/>
    <col min="6" max="6" width="43.85546875" style="4" customWidth="1"/>
    <col min="7" max="7" width="5.5703125" style="4" bestFit="1" customWidth="1"/>
    <col min="8" max="16384" width="11.42578125" style="4"/>
  </cols>
  <sheetData>
    <row r="1" spans="1:4" ht="33.75" customHeight="1" x14ac:dyDescent="0.2">
      <c r="A1" s="1">
        <v>1</v>
      </c>
      <c r="B1" s="2" t="s">
        <v>0</v>
      </c>
      <c r="C1" s="3"/>
    </row>
    <row r="2" spans="1:4" ht="21" customHeight="1" x14ac:dyDescent="0.2">
      <c r="A2" s="5" t="s">
        <v>1</v>
      </c>
      <c r="B2" s="6" t="s">
        <v>434</v>
      </c>
      <c r="C2" s="6"/>
      <c r="D2" s="6"/>
    </row>
    <row r="3" spans="1:4" ht="21" customHeight="1" x14ac:dyDescent="0.2">
      <c r="A3" s="5" t="s">
        <v>2</v>
      </c>
      <c r="B3" s="7" t="s">
        <v>432</v>
      </c>
      <c r="C3" s="5" t="s">
        <v>3</v>
      </c>
      <c r="D3" s="8"/>
    </row>
    <row r="4" spans="1:4" s="12" customFormat="1" ht="21.75" customHeight="1" x14ac:dyDescent="0.2">
      <c r="A4" s="9"/>
      <c r="B4" s="10"/>
      <c r="C4" s="10"/>
      <c r="D4" s="11" t="s">
        <v>4</v>
      </c>
    </row>
    <row r="5" spans="1:4" s="15" customFormat="1" x14ac:dyDescent="0.2">
      <c r="A5" s="172" t="s">
        <v>5</v>
      </c>
      <c r="B5" s="172"/>
      <c r="C5" s="13" t="s">
        <v>6</v>
      </c>
      <c r="D5" s="14" t="s">
        <v>7</v>
      </c>
    </row>
    <row r="6" spans="1:4" s="15" customFormat="1" ht="11.45" customHeight="1" x14ac:dyDescent="0.2">
      <c r="A6" s="171"/>
      <c r="B6" s="16" t="s">
        <v>8</v>
      </c>
      <c r="C6" s="17"/>
      <c r="D6" s="18"/>
    </row>
    <row r="7" spans="1:4" s="15" customFormat="1" x14ac:dyDescent="0.2">
      <c r="A7" s="171"/>
      <c r="B7" s="19" t="s">
        <v>95</v>
      </c>
      <c r="C7" s="17"/>
      <c r="D7" s="18"/>
    </row>
    <row r="8" spans="1:4" s="15" customFormat="1" ht="11.45" customHeight="1" x14ac:dyDescent="0.2">
      <c r="A8" s="171"/>
      <c r="B8" s="16" t="s">
        <v>9</v>
      </c>
      <c r="C8" s="20"/>
      <c r="D8" s="18"/>
    </row>
    <row r="9" spans="1:4" s="15" customFormat="1" ht="11.45" customHeight="1" x14ac:dyDescent="0.2">
      <c r="A9" s="171"/>
      <c r="B9" s="16" t="s">
        <v>10</v>
      </c>
      <c r="C9" s="20"/>
      <c r="D9" s="18"/>
    </row>
    <row r="10" spans="1:4" s="15" customFormat="1" ht="11.45" customHeight="1" x14ac:dyDescent="0.2">
      <c r="A10" s="171"/>
      <c r="B10" s="16" t="s">
        <v>11</v>
      </c>
      <c r="C10" s="20"/>
      <c r="D10" s="18"/>
    </row>
    <row r="11" spans="1:4" s="15" customFormat="1" ht="11.45" customHeight="1" x14ac:dyDescent="0.2">
      <c r="A11" s="171"/>
      <c r="B11" s="16" t="s">
        <v>12</v>
      </c>
      <c r="C11" s="20"/>
      <c r="D11" s="18"/>
    </row>
    <row r="12" spans="1:4" s="15" customFormat="1" ht="11.45" customHeight="1" x14ac:dyDescent="0.2">
      <c r="A12" s="171"/>
      <c r="B12" s="16" t="s">
        <v>13</v>
      </c>
      <c r="C12" s="20"/>
      <c r="D12" s="18"/>
    </row>
    <row r="13" spans="1:4" s="15" customFormat="1" ht="11.45" customHeight="1" x14ac:dyDescent="0.2">
      <c r="A13" s="171"/>
      <c r="B13" s="16" t="s">
        <v>14</v>
      </c>
      <c r="C13" s="20"/>
      <c r="D13" s="18"/>
    </row>
    <row r="14" spans="1:4" s="24" customFormat="1" x14ac:dyDescent="0.2">
      <c r="A14" s="171"/>
      <c r="B14" s="21" t="s">
        <v>15</v>
      </c>
      <c r="C14" s="22"/>
      <c r="D14" s="23">
        <f>ROUND(SUM(D6:D13),2)</f>
        <v>0</v>
      </c>
    </row>
    <row r="15" spans="1:4" ht="13.5" customHeight="1" x14ac:dyDescent="0.2">
      <c r="A15" s="172" t="s">
        <v>16</v>
      </c>
      <c r="B15" s="172"/>
      <c r="C15" s="25"/>
      <c r="D15" s="25"/>
    </row>
    <row r="16" spans="1:4" ht="13.5" customHeight="1" x14ac:dyDescent="0.2">
      <c r="A16" s="173"/>
      <c r="B16" s="16" t="s">
        <v>110</v>
      </c>
      <c r="C16" s="121"/>
      <c r="D16" s="122"/>
    </row>
    <row r="17" spans="1:8" ht="13.5" customHeight="1" x14ac:dyDescent="0.2">
      <c r="A17" s="173"/>
      <c r="B17" s="123" t="s">
        <v>473</v>
      </c>
      <c r="C17" s="17"/>
      <c r="D17" s="18"/>
    </row>
    <row r="18" spans="1:8" x14ac:dyDescent="0.2">
      <c r="A18" s="173"/>
      <c r="B18" s="16"/>
      <c r="C18" s="17"/>
      <c r="D18" s="18"/>
    </row>
    <row r="19" spans="1:8" ht="13.5" customHeight="1" x14ac:dyDescent="0.2">
      <c r="A19" s="173"/>
      <c r="B19" s="16"/>
      <c r="C19" s="17"/>
      <c r="D19" s="18"/>
    </row>
    <row r="20" spans="1:8" x14ac:dyDescent="0.2">
      <c r="A20" s="173"/>
      <c r="B20" s="16"/>
      <c r="C20" s="17"/>
      <c r="D20" s="18"/>
    </row>
    <row r="21" spans="1:8" ht="13.5" customHeight="1" x14ac:dyDescent="0.2">
      <c r="A21" s="173"/>
      <c r="B21" s="21" t="s">
        <v>17</v>
      </c>
      <c r="C21" s="17"/>
      <c r="D21" s="23">
        <f>ROUND(SUM(D16:D20),2)</f>
        <v>0</v>
      </c>
    </row>
    <row r="22" spans="1:8" ht="13.5" customHeight="1" x14ac:dyDescent="0.2">
      <c r="A22" s="172" t="s">
        <v>18</v>
      </c>
      <c r="B22" s="172"/>
      <c r="C22" s="26"/>
      <c r="D22" s="25"/>
      <c r="G22" s="27"/>
    </row>
    <row r="23" spans="1:8" ht="13.5" customHeight="1" x14ac:dyDescent="0.2">
      <c r="A23" s="28"/>
      <c r="B23" s="29" t="s">
        <v>19</v>
      </c>
      <c r="C23" s="17"/>
      <c r="D23" s="30"/>
      <c r="G23" s="27"/>
      <c r="H23" s="27"/>
    </row>
    <row r="24" spans="1:8" ht="13.5" customHeight="1" x14ac:dyDescent="0.2">
      <c r="A24" s="174"/>
      <c r="B24" s="16" t="s">
        <v>96</v>
      </c>
      <c r="C24" s="17"/>
      <c r="D24" s="18"/>
    </row>
    <row r="25" spans="1:8" ht="13.5" customHeight="1" x14ac:dyDescent="0.2">
      <c r="A25" s="174"/>
      <c r="B25" s="16" t="s">
        <v>97</v>
      </c>
      <c r="C25" s="17"/>
      <c r="D25" s="18"/>
      <c r="E25" s="133"/>
    </row>
    <row r="26" spans="1:8" ht="13.5" customHeight="1" x14ac:dyDescent="0.2">
      <c r="A26" s="174"/>
      <c r="B26" s="16" t="s">
        <v>472</v>
      </c>
      <c r="C26" s="17"/>
      <c r="D26" s="18"/>
      <c r="E26" s="133"/>
    </row>
    <row r="27" spans="1:8" ht="13.5" customHeight="1" x14ac:dyDescent="0.2">
      <c r="A27" s="174"/>
      <c r="B27" s="116"/>
      <c r="C27" s="17"/>
      <c r="D27" s="18"/>
    </row>
    <row r="28" spans="1:8" ht="13.5" customHeight="1" x14ac:dyDescent="0.2">
      <c r="A28" s="174"/>
      <c r="B28" s="21" t="s">
        <v>20</v>
      </c>
      <c r="C28" s="17"/>
      <c r="D28" s="23">
        <f>SUM(D24:D27)</f>
        <v>0</v>
      </c>
    </row>
    <row r="29" spans="1:8" ht="13.5" customHeight="1" x14ac:dyDescent="0.2">
      <c r="A29" s="172" t="s">
        <v>21</v>
      </c>
      <c r="B29" s="172"/>
      <c r="C29" s="26"/>
      <c r="D29" s="25"/>
    </row>
    <row r="30" spans="1:8" x14ac:dyDescent="0.2">
      <c r="A30" s="170" t="s">
        <v>22</v>
      </c>
      <c r="B30" s="170"/>
      <c r="C30" s="31" t="s">
        <v>6</v>
      </c>
      <c r="D30" s="32" t="s">
        <v>23</v>
      </c>
    </row>
    <row r="31" spans="1:8" ht="11.45" customHeight="1" x14ac:dyDescent="0.2">
      <c r="A31" s="171"/>
      <c r="B31" s="16" t="s">
        <v>24</v>
      </c>
      <c r="C31" s="33">
        <v>0.2</v>
      </c>
      <c r="D31" s="34">
        <f t="shared" ref="D31:D38" si="0">ROUND(C31*D$14,2)</f>
        <v>0</v>
      </c>
    </row>
    <row r="32" spans="1:8" ht="11.45" customHeight="1" x14ac:dyDescent="0.2">
      <c r="A32" s="171"/>
      <c r="B32" s="16" t="s">
        <v>25</v>
      </c>
      <c r="C32" s="33">
        <v>1.4999999999999999E-2</v>
      </c>
      <c r="D32" s="34">
        <f t="shared" si="0"/>
        <v>0</v>
      </c>
    </row>
    <row r="33" spans="1:7" ht="11.45" customHeight="1" x14ac:dyDescent="0.2">
      <c r="A33" s="171"/>
      <c r="B33" s="16" t="s">
        <v>26</v>
      </c>
      <c r="C33" s="33">
        <v>0.01</v>
      </c>
      <c r="D33" s="34">
        <f t="shared" si="0"/>
        <v>0</v>
      </c>
    </row>
    <row r="34" spans="1:7" ht="11.45" customHeight="1" x14ac:dyDescent="0.2">
      <c r="A34" s="171"/>
      <c r="B34" s="16" t="s">
        <v>27</v>
      </c>
      <c r="C34" s="33">
        <v>2E-3</v>
      </c>
      <c r="D34" s="34">
        <f t="shared" si="0"/>
        <v>0</v>
      </c>
    </row>
    <row r="35" spans="1:7" ht="11.45" customHeight="1" x14ac:dyDescent="0.2">
      <c r="A35" s="171"/>
      <c r="B35" s="16" t="s">
        <v>28</v>
      </c>
      <c r="C35" s="33">
        <v>2.5000000000000001E-2</v>
      </c>
      <c r="D35" s="34">
        <f t="shared" si="0"/>
        <v>0</v>
      </c>
    </row>
    <row r="36" spans="1:7" ht="11.45" customHeight="1" x14ac:dyDescent="0.2">
      <c r="A36" s="171"/>
      <c r="B36" s="16" t="s">
        <v>29</v>
      </c>
      <c r="C36" s="33">
        <v>0.08</v>
      </c>
      <c r="D36" s="34">
        <f t="shared" si="0"/>
        <v>0</v>
      </c>
    </row>
    <row r="37" spans="1:7" x14ac:dyDescent="0.2">
      <c r="A37" s="171"/>
      <c r="B37" s="19" t="s">
        <v>30</v>
      </c>
      <c r="C37" s="35">
        <v>0.03</v>
      </c>
      <c r="D37" s="34">
        <f t="shared" si="0"/>
        <v>0</v>
      </c>
    </row>
    <row r="38" spans="1:7" ht="12" customHeight="1" x14ac:dyDescent="0.2">
      <c r="A38" s="171"/>
      <c r="B38" s="16" t="s">
        <v>31</v>
      </c>
      <c r="C38" s="36">
        <v>6.0000000000000001E-3</v>
      </c>
      <c r="D38" s="34">
        <f t="shared" si="0"/>
        <v>0</v>
      </c>
    </row>
    <row r="39" spans="1:7" s="40" customFormat="1" ht="13.9" customHeight="1" x14ac:dyDescent="0.2">
      <c r="A39" s="171"/>
      <c r="B39" s="37" t="s">
        <v>32</v>
      </c>
      <c r="C39" s="38">
        <f>SUM(C31:C38)</f>
        <v>0.3680000000000001</v>
      </c>
      <c r="D39" s="39">
        <f>ROUND(SUM(D31:D38),2)</f>
        <v>0</v>
      </c>
      <c r="F39" s="41"/>
    </row>
    <row r="40" spans="1:7" x14ac:dyDescent="0.2">
      <c r="A40" s="170" t="s">
        <v>33</v>
      </c>
      <c r="B40" s="170"/>
      <c r="C40" s="42" t="s">
        <v>6</v>
      </c>
      <c r="D40" s="43" t="s">
        <v>23</v>
      </c>
    </row>
    <row r="41" spans="1:7" ht="11.45" customHeight="1" x14ac:dyDescent="0.2">
      <c r="A41" s="171"/>
      <c r="B41" s="108" t="s">
        <v>34</v>
      </c>
      <c r="C41" s="44">
        <f>ROUND(1/12,7)</f>
        <v>8.3333299999999999E-2</v>
      </c>
      <c r="D41" s="34">
        <f>ROUND(C41*D14,2)</f>
        <v>0</v>
      </c>
    </row>
    <row r="42" spans="1:7" ht="11.45" customHeight="1" x14ac:dyDescent="0.2">
      <c r="A42" s="171"/>
      <c r="B42" s="108" t="s">
        <v>98</v>
      </c>
      <c r="C42" s="44">
        <f>ROUND(C41/3,7)</f>
        <v>2.7777799999999998E-2</v>
      </c>
      <c r="D42" s="34">
        <f>ROUND(C42*$D$14,2)</f>
        <v>0</v>
      </c>
    </row>
    <row r="43" spans="1:7" ht="11.45" customHeight="1" x14ac:dyDescent="0.2">
      <c r="A43" s="171"/>
      <c r="B43" s="109" t="s">
        <v>52</v>
      </c>
      <c r="C43" s="111">
        <f>SUM(C41:C42)</f>
        <v>0.11111109999999999</v>
      </c>
      <c r="D43" s="30">
        <f>SUM(D41:D42)</f>
        <v>0</v>
      </c>
    </row>
    <row r="44" spans="1:7" ht="13.5" customHeight="1" x14ac:dyDescent="0.2">
      <c r="A44" s="171"/>
      <c r="B44" s="115" t="s">
        <v>471</v>
      </c>
      <c r="C44" s="44">
        <f>ROUND(C39*C41,7)</f>
        <v>3.0666700000000002E-2</v>
      </c>
      <c r="D44" s="46">
        <f>ROUND(C44*D14,2)</f>
        <v>0</v>
      </c>
      <c r="F44" s="47" t="s">
        <v>35</v>
      </c>
    </row>
    <row r="45" spans="1:7" ht="11.45" customHeight="1" x14ac:dyDescent="0.2">
      <c r="A45" s="171"/>
      <c r="B45" s="37" t="s">
        <v>32</v>
      </c>
      <c r="C45" s="38">
        <f>C43+C44</f>
        <v>0.14177779999999998</v>
      </c>
      <c r="D45" s="39">
        <f>D43+D44</f>
        <v>0</v>
      </c>
    </row>
    <row r="46" spans="1:7" ht="11.45" customHeight="1" x14ac:dyDescent="0.2">
      <c r="A46" s="170" t="s">
        <v>36</v>
      </c>
      <c r="B46" s="170"/>
      <c r="C46" s="42" t="s">
        <v>6</v>
      </c>
      <c r="D46" s="43" t="s">
        <v>23</v>
      </c>
    </row>
    <row r="47" spans="1:7" ht="12" customHeight="1" x14ac:dyDescent="0.2">
      <c r="A47" s="49"/>
      <c r="B47" s="50" t="s">
        <v>37</v>
      </c>
      <c r="C47" s="51">
        <f>ROUND((((1+1/3)*(G47/12)/12)*G48),7)</f>
        <v>3.704E-4</v>
      </c>
      <c r="D47" s="34">
        <f>ROUND(C47*$D$14,2)</f>
        <v>0</v>
      </c>
      <c r="F47" s="52" t="s">
        <v>99</v>
      </c>
      <c r="G47" s="1">
        <v>4</v>
      </c>
    </row>
    <row r="48" spans="1:7" ht="11.45" customHeight="1" x14ac:dyDescent="0.2">
      <c r="A48" s="49"/>
      <c r="B48" s="45" t="s">
        <v>38</v>
      </c>
      <c r="C48" s="53">
        <f>ROUND(C39*C47,7)</f>
        <v>1.3630000000000001E-4</v>
      </c>
      <c r="D48" s="34">
        <f>ROUND(C48*D14,2)</f>
        <v>0</v>
      </c>
      <c r="F48" s="52" t="s">
        <v>100</v>
      </c>
      <c r="G48" s="119">
        <v>0.01</v>
      </c>
    </row>
    <row r="49" spans="1:7" ht="11.45" customHeight="1" x14ac:dyDescent="0.2">
      <c r="A49" s="49"/>
      <c r="B49" s="37" t="s">
        <v>32</v>
      </c>
      <c r="C49" s="38">
        <f>SUM(C47:C48)</f>
        <v>5.0670000000000001E-4</v>
      </c>
      <c r="D49" s="39">
        <f>ROUND(SUM(D47:D48),2)</f>
        <v>0</v>
      </c>
    </row>
    <row r="50" spans="1:7" ht="11.45" customHeight="1" x14ac:dyDescent="0.2">
      <c r="A50" s="170" t="s">
        <v>39</v>
      </c>
      <c r="B50" s="170"/>
      <c r="C50" s="42" t="s">
        <v>6</v>
      </c>
      <c r="D50" s="43" t="s">
        <v>23</v>
      </c>
    </row>
    <row r="51" spans="1:7" ht="11.45" customHeight="1" x14ac:dyDescent="0.2">
      <c r="A51" s="171"/>
      <c r="B51" s="16" t="s">
        <v>40</v>
      </c>
      <c r="C51" s="54">
        <f>ROUND(((1/12)*G51),7)</f>
        <v>4.1666999999999997E-3</v>
      </c>
      <c r="D51" s="48">
        <f>ROUND(C51*$D$14,2)</f>
        <v>0</v>
      </c>
      <c r="F51" s="52" t="s">
        <v>41</v>
      </c>
      <c r="G51" s="55">
        <v>0.05</v>
      </c>
    </row>
    <row r="52" spans="1:7" ht="11.45" customHeight="1" x14ac:dyDescent="0.2">
      <c r="A52" s="171"/>
      <c r="B52" s="45" t="s">
        <v>42</v>
      </c>
      <c r="C52" s="36">
        <f>ROUND(C$36*C$51,7)</f>
        <v>3.3330000000000002E-4</v>
      </c>
      <c r="D52" s="48">
        <f t="shared" ref="D52:D55" si="1">ROUND(C52*$D$14,2)</f>
        <v>0</v>
      </c>
      <c r="F52" s="52" t="s">
        <v>43</v>
      </c>
      <c r="G52" s="55">
        <v>0.95</v>
      </c>
    </row>
    <row r="53" spans="1:7" ht="11.45" customHeight="1" x14ac:dyDescent="0.2">
      <c r="A53" s="171"/>
      <c r="B53" s="16" t="s">
        <v>101</v>
      </c>
      <c r="C53" s="53">
        <v>3.8222199999999998E-2</v>
      </c>
      <c r="D53" s="48">
        <f t="shared" si="1"/>
        <v>0</v>
      </c>
      <c r="F53" s="52" t="s">
        <v>45</v>
      </c>
      <c r="G53" s="55">
        <f>SUM(G51:G52)</f>
        <v>1</v>
      </c>
    </row>
    <row r="54" spans="1:7" ht="11.45" customHeight="1" x14ac:dyDescent="0.2">
      <c r="A54" s="171"/>
      <c r="B54" s="16" t="s">
        <v>44</v>
      </c>
      <c r="C54" s="53">
        <f>ROUND((7/30/12*(G52)),7)</f>
        <v>1.8472200000000001E-2</v>
      </c>
      <c r="D54" s="48">
        <f t="shared" si="1"/>
        <v>0</v>
      </c>
    </row>
    <row r="55" spans="1:7" ht="11.45" customHeight="1" x14ac:dyDescent="0.2">
      <c r="A55" s="171"/>
      <c r="B55" s="45" t="s">
        <v>46</v>
      </c>
      <c r="C55" s="53">
        <f>ROUND(C$53*C$39,7)</f>
        <v>1.40658E-2</v>
      </c>
      <c r="D55" s="48">
        <f t="shared" si="1"/>
        <v>0</v>
      </c>
    </row>
    <row r="56" spans="1:7" ht="11.45" customHeight="1" x14ac:dyDescent="0.2">
      <c r="A56" s="171"/>
      <c r="B56" s="37" t="s">
        <v>32</v>
      </c>
      <c r="C56" s="38">
        <f>SUM(C51:C55)</f>
        <v>7.5260199999999999E-2</v>
      </c>
      <c r="D56" s="39">
        <f>ROUND(SUM(D51:D55),2)</f>
        <v>0</v>
      </c>
    </row>
    <row r="57" spans="1:7" ht="11.45" customHeight="1" x14ac:dyDescent="0.2">
      <c r="A57" s="170" t="s">
        <v>47</v>
      </c>
      <c r="B57" s="170"/>
      <c r="C57" s="42" t="s">
        <v>6</v>
      </c>
      <c r="D57" s="43" t="s">
        <v>23</v>
      </c>
      <c r="F57" s="56"/>
    </row>
    <row r="58" spans="1:7" ht="11.45" customHeight="1" x14ac:dyDescent="0.2">
      <c r="A58" s="171"/>
      <c r="B58" s="107" t="s">
        <v>102</v>
      </c>
      <c r="C58" s="151">
        <v>0</v>
      </c>
      <c r="D58" s="152">
        <f t="shared" ref="D58:D64" si="2">ROUND(C58*D$14,2)</f>
        <v>0</v>
      </c>
      <c r="F58" s="52" t="s">
        <v>104</v>
      </c>
      <c r="G58" s="120">
        <v>2</v>
      </c>
    </row>
    <row r="59" spans="1:7" ht="11.45" customHeight="1" x14ac:dyDescent="0.2">
      <c r="A59" s="171"/>
      <c r="B59" s="108" t="s">
        <v>103</v>
      </c>
      <c r="C59" s="44">
        <f>ROUND(1/3/2*1/12,7)</f>
        <v>1.3888899999999999E-2</v>
      </c>
      <c r="D59" s="57">
        <f t="shared" si="2"/>
        <v>0</v>
      </c>
      <c r="F59" s="52" t="s">
        <v>105</v>
      </c>
      <c r="G59" s="120">
        <v>5</v>
      </c>
    </row>
    <row r="60" spans="1:7" ht="11.45" customHeight="1" x14ac:dyDescent="0.2">
      <c r="A60" s="171"/>
      <c r="B60" s="108" t="s">
        <v>48</v>
      </c>
      <c r="C60" s="44">
        <f>ROUND($G$58/30/12,7)</f>
        <v>5.5555999999999999E-3</v>
      </c>
      <c r="D60" s="57">
        <f t="shared" si="2"/>
        <v>0</v>
      </c>
      <c r="F60" s="52" t="s">
        <v>106</v>
      </c>
      <c r="G60" s="55">
        <v>0.01</v>
      </c>
    </row>
    <row r="61" spans="1:7" ht="11.45" customHeight="1" x14ac:dyDescent="0.2">
      <c r="A61" s="171"/>
      <c r="B61" s="108" t="s">
        <v>49</v>
      </c>
      <c r="C61" s="44">
        <f>ROUND((1/30/12*$G$59)*$G$60,7)</f>
        <v>1.3889999999999999E-4</v>
      </c>
      <c r="D61" s="57">
        <f t="shared" si="2"/>
        <v>0</v>
      </c>
      <c r="F61" s="52" t="s">
        <v>107</v>
      </c>
      <c r="G61" s="120">
        <v>1</v>
      </c>
    </row>
    <row r="62" spans="1:7" ht="11.45" customHeight="1" x14ac:dyDescent="0.2">
      <c r="A62" s="171"/>
      <c r="B62" s="108" t="s">
        <v>50</v>
      </c>
      <c r="C62" s="44">
        <f>ROUND((1/30/12)*$G$61,7)</f>
        <v>2.7778E-3</v>
      </c>
      <c r="D62" s="57">
        <f t="shared" si="2"/>
        <v>0</v>
      </c>
      <c r="F62" s="52" t="s">
        <v>108</v>
      </c>
      <c r="G62" s="120">
        <v>15</v>
      </c>
    </row>
    <row r="63" spans="1:7" ht="11.45" customHeight="1" x14ac:dyDescent="0.2">
      <c r="A63" s="171"/>
      <c r="B63" s="110" t="s">
        <v>51</v>
      </c>
      <c r="C63" s="44">
        <f>ROUND((((1/30)/12)*$G$62)*$G$63,7)</f>
        <v>4.1669999999999999E-4</v>
      </c>
      <c r="D63" s="57">
        <f t="shared" si="2"/>
        <v>0</v>
      </c>
      <c r="F63" s="52" t="s">
        <v>109</v>
      </c>
      <c r="G63" s="55">
        <v>0.01</v>
      </c>
    </row>
    <row r="64" spans="1:7" ht="11.45" customHeight="1" x14ac:dyDescent="0.2">
      <c r="A64" s="171"/>
      <c r="B64" s="109" t="s">
        <v>52</v>
      </c>
      <c r="C64" s="111">
        <f>SUM(C58:C63)</f>
        <v>2.27779E-2</v>
      </c>
      <c r="D64" s="74">
        <f t="shared" si="2"/>
        <v>0</v>
      </c>
    </row>
    <row r="65" spans="1:5" ht="11.45" customHeight="1" x14ac:dyDescent="0.2">
      <c r="A65" s="171"/>
      <c r="B65" s="45" t="s">
        <v>53</v>
      </c>
      <c r="C65" s="58">
        <f>ROUND(C64*C39,7)</f>
        <v>8.3823000000000005E-3</v>
      </c>
      <c r="D65" s="30">
        <f>ROUND((C65*$D$14),2)</f>
        <v>0</v>
      </c>
    </row>
    <row r="66" spans="1:5" ht="11.45" customHeight="1" x14ac:dyDescent="0.2">
      <c r="A66" s="171"/>
      <c r="B66" s="37" t="s">
        <v>32</v>
      </c>
      <c r="C66" s="114">
        <f>C64+C65</f>
        <v>3.1160199999999999E-2</v>
      </c>
      <c r="D66" s="39">
        <f>ROUND(D65+D64,2)</f>
        <v>0</v>
      </c>
    </row>
    <row r="67" spans="1:5" ht="21" customHeight="1" x14ac:dyDescent="0.2">
      <c r="A67" s="172" t="s">
        <v>54</v>
      </c>
      <c r="B67" s="172"/>
      <c r="C67" s="60"/>
      <c r="D67" s="60"/>
    </row>
    <row r="68" spans="1:5" ht="11.45" customHeight="1" x14ac:dyDescent="0.2">
      <c r="A68" s="61">
        <v>4</v>
      </c>
      <c r="B68" s="1" t="s">
        <v>55</v>
      </c>
      <c r="C68" s="62"/>
      <c r="D68" s="48"/>
    </row>
    <row r="69" spans="1:5" ht="11.45" customHeight="1" x14ac:dyDescent="0.2">
      <c r="A69" s="61" t="s">
        <v>56</v>
      </c>
      <c r="B69" s="63" t="s">
        <v>57</v>
      </c>
      <c r="C69" s="117">
        <f>C39</f>
        <v>0.3680000000000001</v>
      </c>
      <c r="D69" s="64">
        <f>D39</f>
        <v>0</v>
      </c>
    </row>
    <row r="70" spans="1:5" ht="11.45" customHeight="1" x14ac:dyDescent="0.2">
      <c r="A70" s="61" t="s">
        <v>58</v>
      </c>
      <c r="B70" s="49" t="s">
        <v>59</v>
      </c>
      <c r="C70" s="117">
        <f>C45</f>
        <v>0.14177779999999998</v>
      </c>
      <c r="D70" s="64">
        <f>D45</f>
        <v>0</v>
      </c>
    </row>
    <row r="71" spans="1:5" ht="11.45" customHeight="1" x14ac:dyDescent="0.2">
      <c r="A71" s="61" t="s">
        <v>60</v>
      </c>
      <c r="B71" s="49" t="s">
        <v>61</v>
      </c>
      <c r="C71" s="117">
        <f>C49</f>
        <v>5.0670000000000001E-4</v>
      </c>
      <c r="D71" s="64">
        <f>D49</f>
        <v>0</v>
      </c>
    </row>
    <row r="72" spans="1:5" ht="11.45" customHeight="1" x14ac:dyDescent="0.2">
      <c r="A72" s="61" t="s">
        <v>62</v>
      </c>
      <c r="B72" s="49" t="s">
        <v>63</v>
      </c>
      <c r="C72" s="117">
        <f>C56</f>
        <v>7.5260199999999999E-2</v>
      </c>
      <c r="D72" s="64">
        <f>D56</f>
        <v>0</v>
      </c>
    </row>
    <row r="73" spans="1:5" ht="11.45" customHeight="1" x14ac:dyDescent="0.2">
      <c r="A73" s="61" t="s">
        <v>64</v>
      </c>
      <c r="B73" s="49" t="s">
        <v>65</v>
      </c>
      <c r="C73" s="117">
        <f>C66</f>
        <v>3.1160199999999999E-2</v>
      </c>
      <c r="D73" s="64">
        <f>D66</f>
        <v>0</v>
      </c>
    </row>
    <row r="74" spans="1:5" ht="11.45" customHeight="1" x14ac:dyDescent="0.2">
      <c r="A74" s="49"/>
      <c r="B74" s="37" t="s">
        <v>32</v>
      </c>
      <c r="C74" s="118">
        <f>SUM(C69:C73)</f>
        <v>0.6167049</v>
      </c>
      <c r="D74" s="65">
        <f>SUM(D69:D73)</f>
        <v>0</v>
      </c>
    </row>
    <row r="75" spans="1:5" ht="11.45" customHeight="1" x14ac:dyDescent="0.2">
      <c r="A75" s="49"/>
      <c r="B75" s="66"/>
      <c r="C75" s="67"/>
      <c r="D75" s="68"/>
    </row>
    <row r="76" spans="1:5" ht="11.45" customHeight="1" x14ac:dyDescent="0.2">
      <c r="A76" s="49"/>
      <c r="B76" s="37" t="s">
        <v>66</v>
      </c>
      <c r="C76" s="69"/>
      <c r="D76" s="70">
        <f>ROUND(D14+D21+D28+D74,2)</f>
        <v>0</v>
      </c>
    </row>
    <row r="77" spans="1:5" ht="14.45" customHeight="1" x14ac:dyDescent="0.2">
      <c r="A77" s="172" t="s">
        <v>67</v>
      </c>
      <c r="B77" s="172"/>
      <c r="C77" s="71"/>
      <c r="D77" s="71"/>
    </row>
    <row r="78" spans="1:5" ht="11.45" customHeight="1" x14ac:dyDescent="0.2">
      <c r="A78" s="61">
        <v>5</v>
      </c>
      <c r="B78" s="45"/>
      <c r="C78" s="31" t="s">
        <v>6</v>
      </c>
      <c r="D78" s="32" t="s">
        <v>23</v>
      </c>
    </row>
    <row r="79" spans="1:5" ht="11.45" customHeight="1" x14ac:dyDescent="0.2">
      <c r="A79" s="61" t="s">
        <v>68</v>
      </c>
      <c r="B79" s="72" t="s">
        <v>69</v>
      </c>
      <c r="C79" s="158">
        <v>4.4999999999999998E-2</v>
      </c>
      <c r="D79" s="34">
        <f>ROUND(C79*$D$76,2)</f>
        <v>0</v>
      </c>
      <c r="E79" s="73"/>
    </row>
    <row r="80" spans="1:5" ht="11.45" customHeight="1" x14ac:dyDescent="0.2">
      <c r="A80" s="61" t="s">
        <v>70</v>
      </c>
      <c r="B80" s="74" t="s">
        <v>71</v>
      </c>
      <c r="C80" s="159">
        <v>4.4999999999999998E-2</v>
      </c>
      <c r="D80" s="34">
        <f>ROUND((D$76+D$79)*C$80,2)</f>
        <v>0</v>
      </c>
      <c r="E80" s="75"/>
    </row>
    <row r="81" spans="1:7" ht="11.45" customHeight="1" x14ac:dyDescent="0.2">
      <c r="A81" s="76" t="s">
        <v>72</v>
      </c>
      <c r="B81" s="74" t="s">
        <v>73</v>
      </c>
      <c r="C81" s="159">
        <f>SUM(C82:C87)</f>
        <v>0.14250000000000002</v>
      </c>
      <c r="D81" s="77">
        <f>SUM(D82:D87)</f>
        <v>0</v>
      </c>
      <c r="E81" s="73"/>
    </row>
    <row r="82" spans="1:7" ht="11.45" customHeight="1" x14ac:dyDescent="0.2">
      <c r="A82" s="168" t="s">
        <v>74</v>
      </c>
      <c r="B82" s="78" t="s">
        <v>75</v>
      </c>
      <c r="C82" s="160">
        <v>1.6500000000000001E-2</v>
      </c>
      <c r="D82" s="79">
        <f>ROUND(C82*D91,2)</f>
        <v>0</v>
      </c>
      <c r="E82" s="73"/>
    </row>
    <row r="83" spans="1:7" ht="11.45" customHeight="1" x14ac:dyDescent="0.2">
      <c r="A83" s="169"/>
      <c r="B83" s="78" t="s">
        <v>76</v>
      </c>
      <c r="C83" s="161">
        <v>7.5999999999999998E-2</v>
      </c>
      <c r="D83" s="79">
        <f>ROUND(C83*D91,2)</f>
        <v>0</v>
      </c>
      <c r="E83" s="73"/>
    </row>
    <row r="84" spans="1:7" ht="11.45" customHeight="1" x14ac:dyDescent="0.2">
      <c r="A84" s="61" t="s">
        <v>77</v>
      </c>
      <c r="B84" s="16" t="s">
        <v>78</v>
      </c>
      <c r="C84" s="160"/>
      <c r="D84" s="79"/>
      <c r="E84" s="73"/>
    </row>
    <row r="85" spans="1:7" x14ac:dyDescent="0.2">
      <c r="A85" s="61" t="s">
        <v>79</v>
      </c>
      <c r="B85" s="16" t="s">
        <v>80</v>
      </c>
      <c r="C85" s="160">
        <v>0.05</v>
      </c>
      <c r="D85" s="79">
        <f>ROUND(C85*D91,2)</f>
        <v>0</v>
      </c>
    </row>
    <row r="86" spans="1:7" x14ac:dyDescent="0.2">
      <c r="A86" s="61" t="s">
        <v>81</v>
      </c>
      <c r="B86" s="50" t="s">
        <v>82</v>
      </c>
      <c r="C86" s="160"/>
      <c r="D86" s="34"/>
    </row>
    <row r="87" spans="1:7" x14ac:dyDescent="0.2">
      <c r="A87" s="61"/>
      <c r="B87" s="72"/>
      <c r="C87" s="158"/>
      <c r="D87" s="34"/>
      <c r="E87" s="73"/>
    </row>
    <row r="88" spans="1:7" s="82" customFormat="1" ht="15" x14ac:dyDescent="0.2">
      <c r="A88" s="80"/>
      <c r="B88" s="37" t="s">
        <v>83</v>
      </c>
      <c r="C88" s="59">
        <f>SUM(C79:C87)</f>
        <v>0.375</v>
      </c>
      <c r="D88" s="81">
        <f>ROUND(SUM(D79:D81),2)</f>
        <v>0</v>
      </c>
    </row>
    <row r="89" spans="1:7" s="82" customFormat="1" ht="13.15" customHeight="1" x14ac:dyDescent="0.2">
      <c r="A89" s="83"/>
      <c r="B89" s="83"/>
      <c r="C89" s="84"/>
      <c r="D89" s="84"/>
    </row>
    <row r="90" spans="1:7" ht="18" customHeight="1" x14ac:dyDescent="0.2">
      <c r="A90" s="85" t="s">
        <v>84</v>
      </c>
      <c r="B90" s="86"/>
      <c r="C90" s="42" t="s">
        <v>85</v>
      </c>
      <c r="D90" s="43" t="s">
        <v>23</v>
      </c>
      <c r="F90" s="56"/>
    </row>
    <row r="91" spans="1:7" ht="16.5" customHeight="1" x14ac:dyDescent="0.2">
      <c r="A91" s="87"/>
      <c r="B91" s="88" t="s">
        <v>86</v>
      </c>
      <c r="C91" s="89">
        <v>1</v>
      </c>
      <c r="D91" s="90">
        <f>ROUND(($D$76+$D$79+$D$80)/(1-$C$81),2)</f>
        <v>0</v>
      </c>
      <c r="G91" s="27"/>
    </row>
    <row r="93" spans="1:7" x14ac:dyDescent="0.2">
      <c r="D93" s="56"/>
    </row>
  </sheetData>
  <mergeCells count="19">
    <mergeCell ref="A82:A83"/>
    <mergeCell ref="A50:B50"/>
    <mergeCell ref="A51:A56"/>
    <mergeCell ref="A57:B57"/>
    <mergeCell ref="A58:A66"/>
    <mergeCell ref="A67:B67"/>
    <mergeCell ref="A77:B77"/>
    <mergeCell ref="A46:B46"/>
    <mergeCell ref="A5:B5"/>
    <mergeCell ref="A6:A14"/>
    <mergeCell ref="A15:B15"/>
    <mergeCell ref="A16:A21"/>
    <mergeCell ref="A22:B22"/>
    <mergeCell ref="A24:A28"/>
    <mergeCell ref="A29:B29"/>
    <mergeCell ref="A30:B30"/>
    <mergeCell ref="A31:A39"/>
    <mergeCell ref="A40:B40"/>
    <mergeCell ref="A41:A45"/>
  </mergeCells>
  <printOptions horizontalCentered="1"/>
  <pageMargins left="0.55118110236220474" right="0.19685039370078741" top="0.59055118110236227" bottom="0.47244094488188981" header="0.23622047244094491" footer="0.19685039370078741"/>
  <pageSetup paperSize="9" scale="64" orientation="portrait" r:id="rId1"/>
  <headerFooter alignWithMargins="0">
    <oddHeader xml:space="preserve">&amp;LSENADO FEDERAL
SECRETARIA DE ADMINISTRAÇÃO DE CONTRATAÇÕES - SADCON
COORDENAÇÃO DE CONTROLE E VALIDAÇÃO DE PROCESSOS - COCVAP&amp;R
</oddHeader>
    <oddFooter>&amp;RCritério de Arredondamento:
Ato nº 20/2010 - PRSECR</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05E1A-7EA6-4E87-81ED-A527249A774F}">
  <sheetPr>
    <tabColor theme="3" tint="0.59999389629810485"/>
  </sheetPr>
  <dimension ref="A1:E7"/>
  <sheetViews>
    <sheetView tabSelected="1" view="pageBreakPreview" zoomScale="60" zoomScaleNormal="100" workbookViewId="0">
      <selection activeCell="E24" sqref="E24"/>
    </sheetView>
  </sheetViews>
  <sheetFormatPr defaultColWidth="9.140625" defaultRowHeight="12.75" x14ac:dyDescent="0.2"/>
  <cols>
    <col min="1" max="1" width="4.140625" style="106" customWidth="1"/>
    <col min="2" max="2" width="62.85546875" style="106" customWidth="1"/>
    <col min="3" max="3" width="21.85546875" style="106" customWidth="1"/>
    <col min="4" max="4" width="15.5703125" style="106" bestFit="1" customWidth="1"/>
    <col min="5" max="5" width="11" style="106" customWidth="1"/>
    <col min="6" max="16384" width="9.140625" style="106"/>
  </cols>
  <sheetData>
    <row r="1" spans="1:5" ht="25.5" x14ac:dyDescent="0.2">
      <c r="A1" s="124" t="s">
        <v>111</v>
      </c>
      <c r="B1" s="124" t="s">
        <v>114</v>
      </c>
      <c r="C1" s="130" t="s">
        <v>115</v>
      </c>
      <c r="D1" s="124" t="s">
        <v>112</v>
      </c>
      <c r="E1" s="125" t="s">
        <v>113</v>
      </c>
    </row>
    <row r="2" spans="1:5" ht="102" x14ac:dyDescent="0.2">
      <c r="A2" s="127">
        <v>1</v>
      </c>
      <c r="B2" s="129" t="s">
        <v>435</v>
      </c>
      <c r="C2" s="126" t="s">
        <v>436</v>
      </c>
      <c r="D2" s="153">
        <v>209.6</v>
      </c>
      <c r="E2" s="128">
        <f>D2*8</f>
        <v>1676.8</v>
      </c>
    </row>
    <row r="3" spans="1:5" ht="24" customHeight="1" x14ac:dyDescent="0.2">
      <c r="A3" s="175" t="s">
        <v>45</v>
      </c>
      <c r="B3" s="176"/>
      <c r="C3" s="177"/>
      <c r="D3" s="132"/>
      <c r="E3" s="131">
        <f>SUM(E2:E2)</f>
        <v>1676.8</v>
      </c>
    </row>
    <row r="7" spans="1:5" x14ac:dyDescent="0.2">
      <c r="D7" s="134"/>
    </row>
  </sheetData>
  <mergeCells count="1">
    <mergeCell ref="A3:C3"/>
  </mergeCells>
  <pageMargins left="0.511811024" right="0.511811024" top="0.78740157499999996" bottom="0.78740157499999996" header="0.31496062000000002" footer="0.31496062000000002"/>
  <pageSetup paperSize="9"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34707-0B81-419C-A0C0-A72D7D928EB6}">
  <sheetPr>
    <tabColor theme="3" tint="0.59999389629810485"/>
  </sheetPr>
  <dimension ref="A1:H20"/>
  <sheetViews>
    <sheetView topLeftCell="A14" zoomScaleNormal="100" workbookViewId="0">
      <selection activeCell="H15" sqref="H15"/>
    </sheetView>
  </sheetViews>
  <sheetFormatPr defaultRowHeight="12.75" x14ac:dyDescent="0.2"/>
  <cols>
    <col min="2" max="2" width="34.7109375" customWidth="1"/>
    <col min="6" max="6" width="17" bestFit="1" customWidth="1"/>
    <col min="7" max="7" width="40.42578125" customWidth="1"/>
    <col min="8" max="8" width="12" bestFit="1" customWidth="1"/>
  </cols>
  <sheetData>
    <row r="1" spans="1:8" ht="17.25" x14ac:dyDescent="0.2">
      <c r="A1" s="154" t="s">
        <v>437</v>
      </c>
    </row>
    <row r="2" spans="1:8" ht="13.5" thickBot="1" x14ac:dyDescent="0.25">
      <c r="A2" s="155"/>
    </row>
    <row r="3" spans="1:8" ht="39" thickBot="1" x14ac:dyDescent="0.25">
      <c r="A3" s="141" t="s">
        <v>122</v>
      </c>
      <c r="B3" s="141" t="s">
        <v>438</v>
      </c>
      <c r="C3" s="141" t="s">
        <v>439</v>
      </c>
      <c r="D3" s="141" t="s">
        <v>440</v>
      </c>
      <c r="E3" s="141" t="s">
        <v>126</v>
      </c>
      <c r="F3" s="141" t="s">
        <v>127</v>
      </c>
      <c r="G3" s="141" t="s">
        <v>441</v>
      </c>
    </row>
    <row r="4" spans="1:8" ht="64.5" thickBot="1" x14ac:dyDescent="0.25">
      <c r="A4" s="142">
        <v>2</v>
      </c>
      <c r="B4" s="142" t="s">
        <v>442</v>
      </c>
      <c r="C4" s="142" t="s">
        <v>443</v>
      </c>
      <c r="D4" s="142" t="s">
        <v>125</v>
      </c>
      <c r="E4" s="142">
        <v>168.42</v>
      </c>
      <c r="F4" s="143">
        <v>1347.36</v>
      </c>
      <c r="G4" s="142" t="s">
        <v>444</v>
      </c>
    </row>
    <row r="5" spans="1:8" ht="102.75" thickBot="1" x14ac:dyDescent="0.25">
      <c r="A5" s="142">
        <v>3</v>
      </c>
      <c r="B5" s="142" t="s">
        <v>445</v>
      </c>
      <c r="C5" s="142" t="s">
        <v>446</v>
      </c>
      <c r="D5" s="142" t="s">
        <v>447</v>
      </c>
      <c r="E5" s="142">
        <v>124.67</v>
      </c>
      <c r="F5" s="143">
        <v>3989.44</v>
      </c>
      <c r="G5" s="142" t="s">
        <v>448</v>
      </c>
    </row>
    <row r="6" spans="1:8" ht="102.75" thickBot="1" x14ac:dyDescent="0.25">
      <c r="A6" s="142">
        <v>4</v>
      </c>
      <c r="B6" s="142" t="s">
        <v>449</v>
      </c>
      <c r="C6" s="142" t="s">
        <v>450</v>
      </c>
      <c r="D6" s="142" t="s">
        <v>125</v>
      </c>
      <c r="E6" s="142">
        <v>14.47</v>
      </c>
      <c r="F6" s="143">
        <v>5093.4399999999996</v>
      </c>
      <c r="G6" s="142" t="s">
        <v>451</v>
      </c>
    </row>
    <row r="7" spans="1:8" ht="179.25" thickBot="1" x14ac:dyDescent="0.25">
      <c r="A7" s="142">
        <v>5</v>
      </c>
      <c r="B7" s="142" t="s">
        <v>452</v>
      </c>
      <c r="C7" s="142" t="s">
        <v>453</v>
      </c>
      <c r="D7" s="142" t="s">
        <v>454</v>
      </c>
      <c r="E7" s="142">
        <v>65.34</v>
      </c>
      <c r="F7" s="143">
        <v>19340.64</v>
      </c>
      <c r="G7" s="142" t="s">
        <v>455</v>
      </c>
    </row>
    <row r="8" spans="1:8" ht="179.25" thickBot="1" x14ac:dyDescent="0.25">
      <c r="A8" s="142">
        <v>6</v>
      </c>
      <c r="B8" s="142" t="s">
        <v>456</v>
      </c>
      <c r="C8" s="142" t="s">
        <v>457</v>
      </c>
      <c r="D8" s="142" t="s">
        <v>454</v>
      </c>
      <c r="E8" s="142">
        <v>15.71</v>
      </c>
      <c r="F8" s="142">
        <v>628.4</v>
      </c>
      <c r="G8" s="142" t="s">
        <v>458</v>
      </c>
    </row>
    <row r="9" spans="1:8" ht="90" thickBot="1" x14ac:dyDescent="0.25">
      <c r="A9" s="142">
        <v>7</v>
      </c>
      <c r="B9" s="142" t="s">
        <v>459</v>
      </c>
      <c r="C9" s="142" t="s">
        <v>460</v>
      </c>
      <c r="D9" s="142" t="s">
        <v>447</v>
      </c>
      <c r="E9" s="142">
        <v>21.25</v>
      </c>
      <c r="F9" s="142">
        <v>510</v>
      </c>
      <c r="G9" s="142" t="s">
        <v>461</v>
      </c>
    </row>
    <row r="10" spans="1:8" ht="90" thickBot="1" x14ac:dyDescent="0.25">
      <c r="A10" s="142">
        <v>8</v>
      </c>
      <c r="B10" s="142" t="s">
        <v>462</v>
      </c>
      <c r="C10" s="142" t="s">
        <v>463</v>
      </c>
      <c r="D10" s="142" t="s">
        <v>125</v>
      </c>
      <c r="E10" s="142">
        <v>28.07</v>
      </c>
      <c r="F10" s="142">
        <v>224.56</v>
      </c>
      <c r="G10" s="142" t="s">
        <v>464</v>
      </c>
    </row>
    <row r="11" spans="1:8" ht="204.75" thickBot="1" x14ac:dyDescent="0.25">
      <c r="A11" s="142">
        <v>9</v>
      </c>
      <c r="B11" s="142" t="s">
        <v>465</v>
      </c>
      <c r="C11" s="142">
        <v>4</v>
      </c>
      <c r="D11" s="142" t="s">
        <v>125</v>
      </c>
      <c r="E11" s="142">
        <v>65.819999999999993</v>
      </c>
      <c r="F11" s="142">
        <v>263.27999999999997</v>
      </c>
      <c r="G11" s="142" t="s">
        <v>466</v>
      </c>
    </row>
    <row r="12" spans="1:8" ht="255.75" thickBot="1" x14ac:dyDescent="0.25">
      <c r="A12" s="142">
        <v>10</v>
      </c>
      <c r="B12" s="142" t="s">
        <v>467</v>
      </c>
      <c r="C12" s="142">
        <v>4</v>
      </c>
      <c r="D12" s="142" t="s">
        <v>125</v>
      </c>
      <c r="E12" s="142">
        <v>385.98</v>
      </c>
      <c r="F12" s="143">
        <v>1543.92</v>
      </c>
      <c r="G12" s="142" t="s">
        <v>466</v>
      </c>
    </row>
    <row r="13" spans="1:8" ht="128.25" thickBot="1" x14ac:dyDescent="0.25">
      <c r="A13" s="142">
        <v>11</v>
      </c>
      <c r="B13" s="142" t="s">
        <v>468</v>
      </c>
      <c r="C13" s="142">
        <v>4</v>
      </c>
      <c r="D13" s="142" t="s">
        <v>125</v>
      </c>
      <c r="E13" s="142">
        <v>209.44</v>
      </c>
      <c r="F13" s="142">
        <v>837.76</v>
      </c>
      <c r="G13" s="142" t="s">
        <v>466</v>
      </c>
    </row>
    <row r="14" spans="1:8" ht="204.75" thickBot="1" x14ac:dyDescent="0.25">
      <c r="A14" s="142">
        <v>12</v>
      </c>
      <c r="B14" s="142" t="s">
        <v>469</v>
      </c>
      <c r="C14" s="142">
        <v>4</v>
      </c>
      <c r="D14" s="142" t="s">
        <v>125</v>
      </c>
      <c r="E14" s="142">
        <v>219.01</v>
      </c>
      <c r="F14" s="142">
        <v>876.04</v>
      </c>
      <c r="G14" s="142" t="s">
        <v>466</v>
      </c>
    </row>
    <row r="15" spans="1:8" ht="13.5" thickBot="1" x14ac:dyDescent="0.25">
      <c r="A15" s="178" t="s">
        <v>45</v>
      </c>
      <c r="B15" s="179"/>
      <c r="C15" s="179"/>
      <c r="D15" s="179"/>
      <c r="E15" s="180"/>
      <c r="F15" s="156">
        <v>34654.839999999997</v>
      </c>
      <c r="G15" s="142"/>
      <c r="H15" s="144"/>
    </row>
    <row r="16" spans="1:8" ht="13.5" hidden="1" thickBot="1" x14ac:dyDescent="0.25">
      <c r="A16" s="178" t="s">
        <v>470</v>
      </c>
      <c r="B16" s="179"/>
      <c r="C16" s="179"/>
      <c r="D16" s="179"/>
      <c r="E16" s="180"/>
      <c r="F16" s="157">
        <f>F15+Uniformes!E3</f>
        <v>36331.64</v>
      </c>
      <c r="G16" s="144"/>
    </row>
    <row r="19" spans="6:7" x14ac:dyDescent="0.2">
      <c r="G19" s="163"/>
    </row>
    <row r="20" spans="6:7" x14ac:dyDescent="0.2">
      <c r="F20" s="162"/>
    </row>
  </sheetData>
  <mergeCells count="2">
    <mergeCell ref="A15:E15"/>
    <mergeCell ref="A16:E16"/>
  </mergeCells>
  <pageMargins left="0.511811024" right="0.511811024" top="0.78740157499999996" bottom="0.78740157499999996" header="0.31496062000000002" footer="0.31496062000000002"/>
  <pageSetup paperSize="9" scale="6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F9F67-3788-4BEF-96AE-68138AD497BA}">
  <sheetPr>
    <tabColor theme="3" tint="0.59999389629810485"/>
  </sheetPr>
  <dimension ref="A1:I158"/>
  <sheetViews>
    <sheetView view="pageBreakPreview" topLeftCell="A152" zoomScale="60" zoomScaleNormal="100" workbookViewId="0">
      <selection activeCell="E24" sqref="E24"/>
    </sheetView>
  </sheetViews>
  <sheetFormatPr defaultRowHeight="12.75" x14ac:dyDescent="0.2"/>
  <cols>
    <col min="1" max="2" width="9.140625" style="136"/>
    <col min="3" max="3" width="66.7109375" style="136" customWidth="1"/>
    <col min="4" max="5" width="9.140625" style="136"/>
    <col min="6" max="6" width="9.7109375" style="136" bestFit="1" customWidth="1"/>
    <col min="7" max="7" width="10.5703125" style="136" bestFit="1" customWidth="1"/>
    <col min="8" max="8" width="11.85546875" style="136" bestFit="1" customWidth="1"/>
    <col min="9" max="9" width="18.28515625" style="136" bestFit="1" customWidth="1"/>
  </cols>
  <sheetData>
    <row r="1" spans="1:9" ht="63.75" x14ac:dyDescent="0.2">
      <c r="A1" s="145" t="s">
        <v>122</v>
      </c>
      <c r="B1" s="145" t="s">
        <v>87</v>
      </c>
      <c r="C1" s="145" t="s">
        <v>123</v>
      </c>
      <c r="D1" s="145" t="s">
        <v>124</v>
      </c>
      <c r="E1" s="145" t="s">
        <v>125</v>
      </c>
      <c r="F1" s="145" t="s">
        <v>126</v>
      </c>
      <c r="G1" s="145" t="s">
        <v>127</v>
      </c>
      <c r="H1" s="145" t="s">
        <v>128</v>
      </c>
      <c r="I1" s="145" t="s">
        <v>129</v>
      </c>
    </row>
    <row r="2" spans="1:9" ht="63.75" x14ac:dyDescent="0.2">
      <c r="A2" s="146">
        <v>1</v>
      </c>
      <c r="B2" s="146" t="s">
        <v>130</v>
      </c>
      <c r="C2" s="146" t="s">
        <v>131</v>
      </c>
      <c r="D2" s="146">
        <v>10</v>
      </c>
      <c r="E2" s="146" t="s">
        <v>132</v>
      </c>
      <c r="F2" s="146">
        <v>13.16</v>
      </c>
      <c r="G2" s="146">
        <v>131.6</v>
      </c>
      <c r="H2" s="146">
        <v>13.82</v>
      </c>
      <c r="I2" s="146">
        <v>138.18</v>
      </c>
    </row>
    <row r="3" spans="1:9" ht="51" x14ac:dyDescent="0.2">
      <c r="A3" s="146">
        <v>2</v>
      </c>
      <c r="B3" s="146" t="s">
        <v>133</v>
      </c>
      <c r="C3" s="146" t="s">
        <v>134</v>
      </c>
      <c r="D3" s="146">
        <v>10</v>
      </c>
      <c r="E3" s="146" t="s">
        <v>135</v>
      </c>
      <c r="F3" s="146">
        <v>41.97</v>
      </c>
      <c r="G3" s="146">
        <v>419.7</v>
      </c>
      <c r="H3" s="146">
        <v>44.07</v>
      </c>
      <c r="I3" s="146">
        <v>440.69</v>
      </c>
    </row>
    <row r="4" spans="1:9" ht="51" x14ac:dyDescent="0.2">
      <c r="A4" s="146">
        <v>3</v>
      </c>
      <c r="B4" s="146" t="s">
        <v>136</v>
      </c>
      <c r="C4" s="146" t="s">
        <v>137</v>
      </c>
      <c r="D4" s="146">
        <v>10</v>
      </c>
      <c r="E4" s="146" t="s">
        <v>132</v>
      </c>
      <c r="F4" s="146">
        <v>149.44</v>
      </c>
      <c r="G4" s="147">
        <v>1494.4</v>
      </c>
      <c r="H4" s="146">
        <v>156.91</v>
      </c>
      <c r="I4" s="147">
        <v>1569.12</v>
      </c>
    </row>
    <row r="5" spans="1:9" ht="63.75" x14ac:dyDescent="0.2">
      <c r="A5" s="146">
        <v>4</v>
      </c>
      <c r="B5" s="146" t="s">
        <v>138</v>
      </c>
      <c r="C5" s="146" t="s">
        <v>139</v>
      </c>
      <c r="D5" s="146">
        <v>12</v>
      </c>
      <c r="E5" s="146" t="s">
        <v>132</v>
      </c>
      <c r="F5" s="146">
        <v>106.37</v>
      </c>
      <c r="G5" s="147">
        <v>1276.44</v>
      </c>
      <c r="H5" s="146">
        <v>111.69</v>
      </c>
      <c r="I5" s="147">
        <v>1340.26</v>
      </c>
    </row>
    <row r="6" spans="1:9" ht="38.25" x14ac:dyDescent="0.2">
      <c r="A6" s="146">
        <v>5</v>
      </c>
      <c r="B6" s="146" t="s">
        <v>140</v>
      </c>
      <c r="C6" s="146" t="s">
        <v>141</v>
      </c>
      <c r="D6" s="146">
        <v>10</v>
      </c>
      <c r="E6" s="146" t="s">
        <v>132</v>
      </c>
      <c r="F6" s="146">
        <v>44.29</v>
      </c>
      <c r="G6" s="146">
        <v>442.9</v>
      </c>
      <c r="H6" s="146">
        <v>46.5</v>
      </c>
      <c r="I6" s="146">
        <v>465.05</v>
      </c>
    </row>
    <row r="7" spans="1:9" ht="51" x14ac:dyDescent="0.2">
      <c r="A7" s="146">
        <v>6</v>
      </c>
      <c r="B7" s="146" t="s">
        <v>142</v>
      </c>
      <c r="C7" s="146" t="s">
        <v>143</v>
      </c>
      <c r="D7" s="146">
        <v>20</v>
      </c>
      <c r="E7" s="146" t="s">
        <v>132</v>
      </c>
      <c r="F7" s="146">
        <v>14.24</v>
      </c>
      <c r="G7" s="146">
        <v>284.8</v>
      </c>
      <c r="H7" s="146">
        <v>14.95</v>
      </c>
      <c r="I7" s="146">
        <v>299.04000000000002</v>
      </c>
    </row>
    <row r="8" spans="1:9" ht="63.75" x14ac:dyDescent="0.2">
      <c r="A8" s="146">
        <v>7</v>
      </c>
      <c r="B8" s="146" t="s">
        <v>144</v>
      </c>
      <c r="C8" s="146" t="s">
        <v>145</v>
      </c>
      <c r="D8" s="146">
        <v>6</v>
      </c>
      <c r="E8" s="146" t="s">
        <v>132</v>
      </c>
      <c r="F8" s="146">
        <v>152.51</v>
      </c>
      <c r="G8" s="146">
        <v>915.06</v>
      </c>
      <c r="H8" s="146">
        <v>160.13999999999999</v>
      </c>
      <c r="I8" s="146">
        <v>960.81</v>
      </c>
    </row>
    <row r="9" spans="1:9" ht="63.75" x14ac:dyDescent="0.2">
      <c r="A9" s="146">
        <v>8</v>
      </c>
      <c r="B9" s="146" t="s">
        <v>146</v>
      </c>
      <c r="C9" s="146" t="s">
        <v>147</v>
      </c>
      <c r="D9" s="146">
        <v>40</v>
      </c>
      <c r="E9" s="146" t="s">
        <v>132</v>
      </c>
      <c r="F9" s="146">
        <v>22.2</v>
      </c>
      <c r="G9" s="146">
        <v>888</v>
      </c>
      <c r="H9" s="146">
        <v>23.31</v>
      </c>
      <c r="I9" s="146">
        <v>932.4</v>
      </c>
    </row>
    <row r="10" spans="1:9" ht="63.75" x14ac:dyDescent="0.2">
      <c r="A10" s="146">
        <v>9</v>
      </c>
      <c r="B10" s="146" t="s">
        <v>148</v>
      </c>
      <c r="C10" s="146" t="s">
        <v>149</v>
      </c>
      <c r="D10" s="146">
        <v>10</v>
      </c>
      <c r="E10" s="146" t="s">
        <v>132</v>
      </c>
      <c r="F10" s="146">
        <v>23.09</v>
      </c>
      <c r="G10" s="146">
        <v>230.9</v>
      </c>
      <c r="H10" s="146">
        <v>24.24</v>
      </c>
      <c r="I10" s="146">
        <v>245.45</v>
      </c>
    </row>
    <row r="11" spans="1:9" ht="51" x14ac:dyDescent="0.2">
      <c r="A11" s="146">
        <v>10</v>
      </c>
      <c r="B11" s="146" t="s">
        <v>150</v>
      </c>
      <c r="C11" s="146" t="s">
        <v>151</v>
      </c>
      <c r="D11" s="146">
        <v>30</v>
      </c>
      <c r="E11" s="146" t="s">
        <v>152</v>
      </c>
      <c r="F11" s="146">
        <v>3.57</v>
      </c>
      <c r="G11" s="146">
        <v>107.1</v>
      </c>
      <c r="H11" s="146">
        <v>3.75</v>
      </c>
      <c r="I11" s="146">
        <v>112.46</v>
      </c>
    </row>
    <row r="12" spans="1:9" ht="63.75" x14ac:dyDescent="0.2">
      <c r="A12" s="146">
        <v>11</v>
      </c>
      <c r="B12" s="146" t="s">
        <v>153</v>
      </c>
      <c r="C12" s="146" t="s">
        <v>154</v>
      </c>
      <c r="D12" s="146">
        <v>8</v>
      </c>
      <c r="E12" s="146" t="s">
        <v>132</v>
      </c>
      <c r="F12" s="146">
        <v>15.25</v>
      </c>
      <c r="G12" s="146">
        <v>122</v>
      </c>
      <c r="H12" s="146">
        <v>16.010000000000002</v>
      </c>
      <c r="I12" s="146">
        <v>128.1</v>
      </c>
    </row>
    <row r="13" spans="1:9" ht="51" x14ac:dyDescent="0.2">
      <c r="A13" s="146">
        <v>12</v>
      </c>
      <c r="B13" s="146" t="s">
        <v>155</v>
      </c>
      <c r="C13" s="146" t="s">
        <v>156</v>
      </c>
      <c r="D13" s="146">
        <v>2</v>
      </c>
      <c r="E13" s="146" t="s">
        <v>135</v>
      </c>
      <c r="F13" s="146">
        <v>22.67</v>
      </c>
      <c r="G13" s="146">
        <v>45.34</v>
      </c>
      <c r="H13" s="146">
        <v>23.8</v>
      </c>
      <c r="I13" s="146">
        <v>47.61</v>
      </c>
    </row>
    <row r="14" spans="1:9" ht="51" x14ac:dyDescent="0.2">
      <c r="A14" s="146">
        <v>13</v>
      </c>
      <c r="B14" s="146" t="s">
        <v>157</v>
      </c>
      <c r="C14" s="146" t="s">
        <v>158</v>
      </c>
      <c r="D14" s="146">
        <v>2</v>
      </c>
      <c r="E14" s="146" t="s">
        <v>135</v>
      </c>
      <c r="F14" s="146">
        <v>43.4</v>
      </c>
      <c r="G14" s="146">
        <v>86.8</v>
      </c>
      <c r="H14" s="146">
        <v>45.57</v>
      </c>
      <c r="I14" s="146">
        <v>91.14</v>
      </c>
    </row>
    <row r="15" spans="1:9" ht="51" x14ac:dyDescent="0.2">
      <c r="A15" s="146">
        <v>14</v>
      </c>
      <c r="B15" s="146" t="s">
        <v>159</v>
      </c>
      <c r="C15" s="146" t="s">
        <v>160</v>
      </c>
      <c r="D15" s="146">
        <v>10</v>
      </c>
      <c r="E15" s="146" t="s">
        <v>161</v>
      </c>
      <c r="F15" s="146">
        <v>117.9</v>
      </c>
      <c r="G15" s="147">
        <v>1179</v>
      </c>
      <c r="H15" s="146">
        <v>123.8</v>
      </c>
      <c r="I15" s="147">
        <v>1237.95</v>
      </c>
    </row>
    <row r="16" spans="1:9" ht="63.75" x14ac:dyDescent="0.2">
      <c r="A16" s="146">
        <v>15</v>
      </c>
      <c r="B16" s="146" t="s">
        <v>162</v>
      </c>
      <c r="C16" s="146" t="s">
        <v>163</v>
      </c>
      <c r="D16" s="146">
        <v>4</v>
      </c>
      <c r="E16" s="146" t="s">
        <v>164</v>
      </c>
      <c r="F16" s="146">
        <v>57.8</v>
      </c>
      <c r="G16" s="146">
        <v>231.2</v>
      </c>
      <c r="H16" s="146">
        <v>60.69</v>
      </c>
      <c r="I16" s="146">
        <v>242.76</v>
      </c>
    </row>
    <row r="17" spans="1:9" ht="76.5" x14ac:dyDescent="0.2">
      <c r="A17" s="146">
        <v>16</v>
      </c>
      <c r="B17" s="146" t="s">
        <v>165</v>
      </c>
      <c r="C17" s="146" t="s">
        <v>166</v>
      </c>
      <c r="D17" s="146">
        <v>4</v>
      </c>
      <c r="E17" s="146" t="s">
        <v>164</v>
      </c>
      <c r="F17" s="146">
        <v>72.64</v>
      </c>
      <c r="G17" s="146">
        <v>290.56</v>
      </c>
      <c r="H17" s="146">
        <v>76.27</v>
      </c>
      <c r="I17" s="146">
        <v>305.08999999999997</v>
      </c>
    </row>
    <row r="18" spans="1:9" ht="63.75" x14ac:dyDescent="0.2">
      <c r="A18" s="146">
        <v>17</v>
      </c>
      <c r="B18" s="146" t="s">
        <v>167</v>
      </c>
      <c r="C18" s="146" t="s">
        <v>168</v>
      </c>
      <c r="D18" s="146">
        <v>3</v>
      </c>
      <c r="E18" s="146" t="s">
        <v>169</v>
      </c>
      <c r="F18" s="146">
        <v>254.74</v>
      </c>
      <c r="G18" s="146">
        <v>764.22</v>
      </c>
      <c r="H18" s="146">
        <v>267.48</v>
      </c>
      <c r="I18" s="146">
        <v>802.43</v>
      </c>
    </row>
    <row r="19" spans="1:9" ht="51" x14ac:dyDescent="0.2">
      <c r="A19" s="146">
        <v>18</v>
      </c>
      <c r="B19" s="146" t="s">
        <v>170</v>
      </c>
      <c r="C19" s="146" t="s">
        <v>171</v>
      </c>
      <c r="D19" s="146">
        <v>2</v>
      </c>
      <c r="E19" s="146" t="s">
        <v>169</v>
      </c>
      <c r="F19" s="146">
        <v>57.54</v>
      </c>
      <c r="G19" s="146">
        <v>115.08</v>
      </c>
      <c r="H19" s="146">
        <v>60.42</v>
      </c>
      <c r="I19" s="146">
        <v>120.83</v>
      </c>
    </row>
    <row r="20" spans="1:9" ht="63.75" x14ac:dyDescent="0.2">
      <c r="A20" s="146">
        <v>19</v>
      </c>
      <c r="B20" s="146" t="s">
        <v>172</v>
      </c>
      <c r="C20" s="146" t="s">
        <v>173</v>
      </c>
      <c r="D20" s="146">
        <v>5</v>
      </c>
      <c r="E20" s="146" t="s">
        <v>164</v>
      </c>
      <c r="F20" s="146">
        <v>33.549999999999997</v>
      </c>
      <c r="G20" s="146">
        <v>167.75</v>
      </c>
      <c r="H20" s="146">
        <v>35.229999999999997</v>
      </c>
      <c r="I20" s="146">
        <v>176.14</v>
      </c>
    </row>
    <row r="21" spans="1:9" ht="63.75" x14ac:dyDescent="0.2">
      <c r="A21" s="146">
        <v>20</v>
      </c>
      <c r="B21" s="146" t="s">
        <v>174</v>
      </c>
      <c r="C21" s="146" t="s">
        <v>175</v>
      </c>
      <c r="D21" s="146">
        <v>3</v>
      </c>
      <c r="E21" s="146" t="s">
        <v>169</v>
      </c>
      <c r="F21" s="146">
        <v>573.87</v>
      </c>
      <c r="G21" s="147">
        <v>1721.61</v>
      </c>
      <c r="H21" s="146">
        <v>602.55999999999995</v>
      </c>
      <c r="I21" s="147">
        <v>1807.69</v>
      </c>
    </row>
    <row r="22" spans="1:9" ht="76.5" x14ac:dyDescent="0.2">
      <c r="A22" s="146">
        <v>21</v>
      </c>
      <c r="B22" s="146" t="s">
        <v>176</v>
      </c>
      <c r="C22" s="146" t="s">
        <v>177</v>
      </c>
      <c r="D22" s="146">
        <v>15</v>
      </c>
      <c r="E22" s="146" t="s">
        <v>169</v>
      </c>
      <c r="F22" s="146">
        <v>41.63</v>
      </c>
      <c r="G22" s="146">
        <v>624.45000000000005</v>
      </c>
      <c r="H22" s="146">
        <v>43.71</v>
      </c>
      <c r="I22" s="146">
        <v>655.67</v>
      </c>
    </row>
    <row r="23" spans="1:9" ht="63.75" x14ac:dyDescent="0.2">
      <c r="A23" s="146">
        <v>22</v>
      </c>
      <c r="B23" s="146" t="s">
        <v>178</v>
      </c>
      <c r="C23" s="146" t="s">
        <v>179</v>
      </c>
      <c r="D23" s="146">
        <v>2</v>
      </c>
      <c r="E23" s="146" t="s">
        <v>132</v>
      </c>
      <c r="F23" s="146">
        <v>489.66</v>
      </c>
      <c r="G23" s="146">
        <v>979.32</v>
      </c>
      <c r="H23" s="146">
        <v>514.14</v>
      </c>
      <c r="I23" s="147">
        <v>1028.29</v>
      </c>
    </row>
    <row r="24" spans="1:9" ht="51" x14ac:dyDescent="0.2">
      <c r="A24" s="146">
        <v>23</v>
      </c>
      <c r="B24" s="146" t="s">
        <v>180</v>
      </c>
      <c r="C24" s="146" t="s">
        <v>181</v>
      </c>
      <c r="D24" s="146">
        <v>3</v>
      </c>
      <c r="E24" s="146" t="s">
        <v>132</v>
      </c>
      <c r="F24" s="146">
        <v>75.3</v>
      </c>
      <c r="G24" s="146">
        <v>225.9</v>
      </c>
      <c r="H24" s="146">
        <v>79.069999999999993</v>
      </c>
      <c r="I24" s="146">
        <v>237.2</v>
      </c>
    </row>
    <row r="25" spans="1:9" ht="63.75" x14ac:dyDescent="0.2">
      <c r="A25" s="146">
        <v>24</v>
      </c>
      <c r="B25" s="146" t="s">
        <v>182</v>
      </c>
      <c r="C25" s="146" t="s">
        <v>183</v>
      </c>
      <c r="D25" s="146">
        <v>10</v>
      </c>
      <c r="E25" s="146" t="s">
        <v>132</v>
      </c>
      <c r="F25" s="146">
        <v>34.119999999999997</v>
      </c>
      <c r="G25" s="146">
        <v>341.2</v>
      </c>
      <c r="H25" s="146">
        <v>35.83</v>
      </c>
      <c r="I25" s="146">
        <v>358.26</v>
      </c>
    </row>
    <row r="26" spans="1:9" ht="63.75" x14ac:dyDescent="0.2">
      <c r="A26" s="146">
        <v>25</v>
      </c>
      <c r="B26" s="146" t="s">
        <v>184</v>
      </c>
      <c r="C26" s="146" t="s">
        <v>185</v>
      </c>
      <c r="D26" s="146">
        <v>10</v>
      </c>
      <c r="E26" s="146" t="s">
        <v>132</v>
      </c>
      <c r="F26" s="146">
        <v>48.9</v>
      </c>
      <c r="G26" s="146">
        <v>489</v>
      </c>
      <c r="H26" s="146">
        <v>51.35</v>
      </c>
      <c r="I26" s="146">
        <v>513.45000000000005</v>
      </c>
    </row>
    <row r="27" spans="1:9" ht="63.75" x14ac:dyDescent="0.2">
      <c r="A27" s="146">
        <v>26</v>
      </c>
      <c r="B27" s="146" t="s">
        <v>184</v>
      </c>
      <c r="C27" s="146" t="s">
        <v>186</v>
      </c>
      <c r="D27" s="146">
        <v>10</v>
      </c>
      <c r="E27" s="146" t="s">
        <v>132</v>
      </c>
      <c r="F27" s="146">
        <v>48.59</v>
      </c>
      <c r="G27" s="146">
        <v>485.9</v>
      </c>
      <c r="H27" s="146">
        <v>51.02</v>
      </c>
      <c r="I27" s="146">
        <v>510.2</v>
      </c>
    </row>
    <row r="28" spans="1:9" ht="51" x14ac:dyDescent="0.2">
      <c r="A28" s="146">
        <v>27</v>
      </c>
      <c r="B28" s="146" t="s">
        <v>187</v>
      </c>
      <c r="C28" s="146" t="s">
        <v>188</v>
      </c>
      <c r="D28" s="146">
        <v>9</v>
      </c>
      <c r="E28" s="146" t="s">
        <v>132</v>
      </c>
      <c r="F28" s="146">
        <v>192.96</v>
      </c>
      <c r="G28" s="147">
        <v>1736.04</v>
      </c>
      <c r="H28" s="146">
        <v>202.61</v>
      </c>
      <c r="I28" s="147">
        <v>1823.47</v>
      </c>
    </row>
    <row r="29" spans="1:9" ht="51" x14ac:dyDescent="0.2">
      <c r="A29" s="146">
        <v>28</v>
      </c>
      <c r="B29" s="146" t="s">
        <v>189</v>
      </c>
      <c r="C29" s="146" t="s">
        <v>190</v>
      </c>
      <c r="D29" s="146">
        <v>3</v>
      </c>
      <c r="E29" s="146" t="s">
        <v>132</v>
      </c>
      <c r="F29" s="146">
        <v>189</v>
      </c>
      <c r="G29" s="146">
        <v>567</v>
      </c>
      <c r="H29" s="146">
        <v>198.45</v>
      </c>
      <c r="I29" s="146">
        <v>595.35</v>
      </c>
    </row>
    <row r="30" spans="1:9" ht="76.5" x14ac:dyDescent="0.2">
      <c r="A30" s="146">
        <v>29</v>
      </c>
      <c r="B30" s="146" t="s">
        <v>191</v>
      </c>
      <c r="C30" s="146" t="s">
        <v>192</v>
      </c>
      <c r="D30" s="146">
        <v>10</v>
      </c>
      <c r="E30" s="146" t="s">
        <v>132</v>
      </c>
      <c r="F30" s="146">
        <v>182.84</v>
      </c>
      <c r="G30" s="147">
        <v>1828.4</v>
      </c>
      <c r="H30" s="146">
        <v>191.98</v>
      </c>
      <c r="I30" s="147">
        <v>1919.82</v>
      </c>
    </row>
    <row r="31" spans="1:9" ht="76.5" x14ac:dyDescent="0.2">
      <c r="A31" s="146">
        <v>30</v>
      </c>
      <c r="B31" s="146" t="s">
        <v>193</v>
      </c>
      <c r="C31" s="146" t="s">
        <v>194</v>
      </c>
      <c r="D31" s="146">
        <v>8</v>
      </c>
      <c r="E31" s="146" t="s">
        <v>132</v>
      </c>
      <c r="F31" s="146">
        <v>99.2</v>
      </c>
      <c r="G31" s="146">
        <v>793.6</v>
      </c>
      <c r="H31" s="146">
        <v>104.16</v>
      </c>
      <c r="I31" s="146">
        <v>833.28</v>
      </c>
    </row>
    <row r="32" spans="1:9" ht="51" x14ac:dyDescent="0.2">
      <c r="A32" s="146">
        <v>31</v>
      </c>
      <c r="B32" s="146" t="s">
        <v>195</v>
      </c>
      <c r="C32" s="146" t="s">
        <v>196</v>
      </c>
      <c r="D32" s="146">
        <v>3</v>
      </c>
      <c r="E32" s="146" t="s">
        <v>132</v>
      </c>
      <c r="F32" s="147">
        <v>1122.94</v>
      </c>
      <c r="G32" s="147">
        <v>3368.82</v>
      </c>
      <c r="H32" s="147">
        <v>1179.0899999999999</v>
      </c>
      <c r="I32" s="147">
        <v>3537.26</v>
      </c>
    </row>
    <row r="33" spans="1:9" ht="63.75" x14ac:dyDescent="0.2">
      <c r="A33" s="146">
        <v>32</v>
      </c>
      <c r="B33" s="146" t="s">
        <v>197</v>
      </c>
      <c r="C33" s="146" t="s">
        <v>198</v>
      </c>
      <c r="D33" s="146">
        <v>1</v>
      </c>
      <c r="E33" s="146" t="s">
        <v>132</v>
      </c>
      <c r="F33" s="147">
        <v>1095.94</v>
      </c>
      <c r="G33" s="147">
        <v>1095.94</v>
      </c>
      <c r="H33" s="147">
        <v>1150.74</v>
      </c>
      <c r="I33" s="147">
        <v>1150.74</v>
      </c>
    </row>
    <row r="34" spans="1:9" ht="51" x14ac:dyDescent="0.2">
      <c r="A34" s="146">
        <v>33</v>
      </c>
      <c r="B34" s="146" t="s">
        <v>199</v>
      </c>
      <c r="C34" s="146" t="s">
        <v>200</v>
      </c>
      <c r="D34" s="146">
        <v>1</v>
      </c>
      <c r="E34" s="146" t="s">
        <v>132</v>
      </c>
      <c r="F34" s="146">
        <v>531.95000000000005</v>
      </c>
      <c r="G34" s="146">
        <v>531.95000000000005</v>
      </c>
      <c r="H34" s="146">
        <v>558.54999999999995</v>
      </c>
      <c r="I34" s="146">
        <v>558.54999999999995</v>
      </c>
    </row>
    <row r="35" spans="1:9" ht="38.25" x14ac:dyDescent="0.2">
      <c r="A35" s="146">
        <v>34</v>
      </c>
      <c r="B35" s="146" t="s">
        <v>201</v>
      </c>
      <c r="C35" s="146" t="s">
        <v>202</v>
      </c>
      <c r="D35" s="146">
        <v>25</v>
      </c>
      <c r="E35" s="146" t="s">
        <v>132</v>
      </c>
      <c r="F35" s="146">
        <v>29.47</v>
      </c>
      <c r="G35" s="146">
        <v>736.75</v>
      </c>
      <c r="H35" s="146">
        <v>30.94</v>
      </c>
      <c r="I35" s="146">
        <v>773.59</v>
      </c>
    </row>
    <row r="36" spans="1:9" ht="89.25" x14ac:dyDescent="0.2">
      <c r="A36" s="146">
        <v>35</v>
      </c>
      <c r="B36" s="146" t="s">
        <v>203</v>
      </c>
      <c r="C36" s="146" t="s">
        <v>204</v>
      </c>
      <c r="D36" s="146">
        <v>1</v>
      </c>
      <c r="E36" s="146" t="s">
        <v>135</v>
      </c>
      <c r="F36" s="146">
        <v>796.24</v>
      </c>
      <c r="G36" s="146">
        <v>796.24</v>
      </c>
      <c r="H36" s="146">
        <v>836.05</v>
      </c>
      <c r="I36" s="146">
        <v>836.05</v>
      </c>
    </row>
    <row r="37" spans="1:9" ht="89.25" x14ac:dyDescent="0.2">
      <c r="A37" s="146">
        <v>36</v>
      </c>
      <c r="B37" s="146" t="s">
        <v>205</v>
      </c>
      <c r="C37" s="146" t="s">
        <v>206</v>
      </c>
      <c r="D37" s="146">
        <v>13</v>
      </c>
      <c r="E37" s="146" t="s">
        <v>135</v>
      </c>
      <c r="F37" s="146">
        <v>722.56</v>
      </c>
      <c r="G37" s="147">
        <v>9393.2800000000007</v>
      </c>
      <c r="H37" s="146">
        <v>758.69</v>
      </c>
      <c r="I37" s="147">
        <v>9862.94</v>
      </c>
    </row>
    <row r="38" spans="1:9" ht="51" x14ac:dyDescent="0.2">
      <c r="A38" s="146">
        <v>37</v>
      </c>
      <c r="B38" s="146" t="s">
        <v>207</v>
      </c>
      <c r="C38" s="146" t="s">
        <v>208</v>
      </c>
      <c r="D38" s="146">
        <v>200</v>
      </c>
      <c r="E38" s="146" t="s">
        <v>132</v>
      </c>
      <c r="F38" s="146">
        <v>30.72</v>
      </c>
      <c r="G38" s="147">
        <v>6144</v>
      </c>
      <c r="H38" s="146">
        <v>32.26</v>
      </c>
      <c r="I38" s="147">
        <v>6451.2</v>
      </c>
    </row>
    <row r="39" spans="1:9" ht="51" x14ac:dyDescent="0.2">
      <c r="A39" s="146">
        <v>38</v>
      </c>
      <c r="B39" s="146" t="s">
        <v>209</v>
      </c>
      <c r="C39" s="146" t="s">
        <v>210</v>
      </c>
      <c r="D39" s="146">
        <v>100</v>
      </c>
      <c r="E39" s="146" t="s">
        <v>132</v>
      </c>
      <c r="F39" s="146">
        <v>39.78</v>
      </c>
      <c r="G39" s="147">
        <v>3978</v>
      </c>
      <c r="H39" s="146">
        <v>41.77</v>
      </c>
      <c r="I39" s="147">
        <v>4176.8999999999996</v>
      </c>
    </row>
    <row r="40" spans="1:9" ht="76.5" x14ac:dyDescent="0.2">
      <c r="A40" s="146">
        <v>39</v>
      </c>
      <c r="B40" s="146" t="s">
        <v>211</v>
      </c>
      <c r="C40" s="146" t="s">
        <v>212</v>
      </c>
      <c r="D40" s="146">
        <v>4</v>
      </c>
      <c r="E40" s="146" t="s">
        <v>132</v>
      </c>
      <c r="F40" s="146">
        <v>838.5</v>
      </c>
      <c r="G40" s="147">
        <v>3354</v>
      </c>
      <c r="H40" s="146">
        <v>880.43</v>
      </c>
      <c r="I40" s="147">
        <v>3521.7</v>
      </c>
    </row>
    <row r="41" spans="1:9" ht="76.5" x14ac:dyDescent="0.2">
      <c r="A41" s="146">
        <v>40</v>
      </c>
      <c r="B41" s="146" t="s">
        <v>213</v>
      </c>
      <c r="C41" s="146" t="s">
        <v>214</v>
      </c>
      <c r="D41" s="146">
        <v>2</v>
      </c>
      <c r="E41" s="146" t="s">
        <v>135</v>
      </c>
      <c r="F41" s="146">
        <v>293.5</v>
      </c>
      <c r="G41" s="146">
        <v>587</v>
      </c>
      <c r="H41" s="146">
        <v>308.18</v>
      </c>
      <c r="I41" s="146">
        <v>616.35</v>
      </c>
    </row>
    <row r="42" spans="1:9" ht="51" x14ac:dyDescent="0.2">
      <c r="A42" s="146">
        <v>41</v>
      </c>
      <c r="B42" s="146" t="s">
        <v>215</v>
      </c>
      <c r="C42" s="146" t="s">
        <v>216</v>
      </c>
      <c r="D42" s="146">
        <v>2</v>
      </c>
      <c r="E42" s="146" t="s">
        <v>132</v>
      </c>
      <c r="F42" s="146">
        <v>164</v>
      </c>
      <c r="G42" s="146">
        <v>328</v>
      </c>
      <c r="H42" s="146">
        <v>172.2</v>
      </c>
      <c r="I42" s="146">
        <v>344.4</v>
      </c>
    </row>
    <row r="43" spans="1:9" ht="76.5" x14ac:dyDescent="0.2">
      <c r="A43" s="146">
        <v>42</v>
      </c>
      <c r="B43" s="146" t="s">
        <v>217</v>
      </c>
      <c r="C43" s="146" t="s">
        <v>218</v>
      </c>
      <c r="D43" s="146">
        <v>6</v>
      </c>
      <c r="E43" s="146" t="s">
        <v>132</v>
      </c>
      <c r="F43" s="146">
        <v>76.94</v>
      </c>
      <c r="G43" s="146">
        <v>461.64</v>
      </c>
      <c r="H43" s="146">
        <v>80.790000000000006</v>
      </c>
      <c r="I43" s="146">
        <v>484.72</v>
      </c>
    </row>
    <row r="44" spans="1:9" ht="51" x14ac:dyDescent="0.2">
      <c r="A44" s="146">
        <v>43</v>
      </c>
      <c r="B44" s="146" t="s">
        <v>219</v>
      </c>
      <c r="C44" s="146" t="s">
        <v>220</v>
      </c>
      <c r="D44" s="146">
        <v>5</v>
      </c>
      <c r="E44" s="146" t="s">
        <v>169</v>
      </c>
      <c r="F44" s="146">
        <v>91.62</v>
      </c>
      <c r="G44" s="146">
        <v>458.1</v>
      </c>
      <c r="H44" s="146">
        <v>96.2</v>
      </c>
      <c r="I44" s="146">
        <v>481.01</v>
      </c>
    </row>
    <row r="45" spans="1:9" ht="76.5" x14ac:dyDescent="0.2">
      <c r="A45" s="146">
        <v>44</v>
      </c>
      <c r="B45" s="146" t="s">
        <v>221</v>
      </c>
      <c r="C45" s="146" t="s">
        <v>222</v>
      </c>
      <c r="D45" s="146">
        <v>1</v>
      </c>
      <c r="E45" s="146" t="s">
        <v>132</v>
      </c>
      <c r="F45" s="146">
        <v>612.67999999999995</v>
      </c>
      <c r="G45" s="146">
        <v>612.67999999999995</v>
      </c>
      <c r="H45" s="146">
        <v>643.30999999999995</v>
      </c>
      <c r="I45" s="146">
        <v>643.30999999999995</v>
      </c>
    </row>
    <row r="46" spans="1:9" ht="51" x14ac:dyDescent="0.2">
      <c r="A46" s="146">
        <v>45</v>
      </c>
      <c r="B46" s="146" t="s">
        <v>223</v>
      </c>
      <c r="C46" s="146" t="s">
        <v>224</v>
      </c>
      <c r="D46" s="146">
        <v>1</v>
      </c>
      <c r="E46" s="146" t="s">
        <v>225</v>
      </c>
      <c r="F46" s="146">
        <v>111.91</v>
      </c>
      <c r="G46" s="146">
        <v>111.91</v>
      </c>
      <c r="H46" s="146">
        <v>117.51</v>
      </c>
      <c r="I46" s="146">
        <v>117.51</v>
      </c>
    </row>
    <row r="47" spans="1:9" ht="63.75" x14ac:dyDescent="0.2">
      <c r="A47" s="146">
        <v>46</v>
      </c>
      <c r="B47" s="146" t="s">
        <v>226</v>
      </c>
      <c r="C47" s="146" t="s">
        <v>227</v>
      </c>
      <c r="D47" s="146">
        <v>9</v>
      </c>
      <c r="E47" s="146" t="s">
        <v>228</v>
      </c>
      <c r="F47" s="146">
        <v>66.58</v>
      </c>
      <c r="G47" s="146">
        <v>599.22</v>
      </c>
      <c r="H47" s="146">
        <v>69.91</v>
      </c>
      <c r="I47" s="146">
        <v>629.17999999999995</v>
      </c>
    </row>
    <row r="48" spans="1:9" ht="127.5" x14ac:dyDescent="0.2">
      <c r="A48" s="146">
        <v>47</v>
      </c>
      <c r="B48" s="146" t="s">
        <v>229</v>
      </c>
      <c r="C48" s="146" t="s">
        <v>230</v>
      </c>
      <c r="D48" s="146">
        <v>3</v>
      </c>
      <c r="E48" s="146" t="s">
        <v>132</v>
      </c>
      <c r="F48" s="146">
        <v>98.9</v>
      </c>
      <c r="G48" s="146">
        <v>296.7</v>
      </c>
      <c r="H48" s="146">
        <v>103.85</v>
      </c>
      <c r="I48" s="146">
        <v>311.54000000000002</v>
      </c>
    </row>
    <row r="49" spans="1:9" ht="63.75" x14ac:dyDescent="0.2">
      <c r="A49" s="146">
        <v>48</v>
      </c>
      <c r="B49" s="146" t="s">
        <v>231</v>
      </c>
      <c r="C49" s="146" t="s">
        <v>232</v>
      </c>
      <c r="D49" s="146">
        <v>2</v>
      </c>
      <c r="E49" s="146" t="s">
        <v>132</v>
      </c>
      <c r="F49" s="146">
        <v>261.22000000000003</v>
      </c>
      <c r="G49" s="146">
        <v>522.44000000000005</v>
      </c>
      <c r="H49" s="146">
        <v>274.27999999999997</v>
      </c>
      <c r="I49" s="146">
        <v>548.55999999999995</v>
      </c>
    </row>
    <row r="50" spans="1:9" ht="51" x14ac:dyDescent="0.2">
      <c r="A50" s="146">
        <v>49</v>
      </c>
      <c r="B50" s="146" t="s">
        <v>233</v>
      </c>
      <c r="C50" s="146" t="s">
        <v>234</v>
      </c>
      <c r="D50" s="146">
        <v>2</v>
      </c>
      <c r="E50" s="146" t="s">
        <v>132</v>
      </c>
      <c r="F50" s="146">
        <v>339.43</v>
      </c>
      <c r="G50" s="146">
        <v>678.86</v>
      </c>
      <c r="H50" s="146">
        <v>356.4</v>
      </c>
      <c r="I50" s="146">
        <v>712.8</v>
      </c>
    </row>
    <row r="51" spans="1:9" ht="63.75" x14ac:dyDescent="0.2">
      <c r="A51" s="146">
        <v>50</v>
      </c>
      <c r="B51" s="146" t="s">
        <v>235</v>
      </c>
      <c r="C51" s="146" t="s">
        <v>236</v>
      </c>
      <c r="D51" s="146">
        <v>1</v>
      </c>
      <c r="E51" s="146" t="s">
        <v>132</v>
      </c>
      <c r="F51" s="146">
        <v>106.37</v>
      </c>
      <c r="G51" s="146">
        <v>106.37</v>
      </c>
      <c r="H51" s="146">
        <v>111.69</v>
      </c>
      <c r="I51" s="146">
        <v>111.69</v>
      </c>
    </row>
    <row r="52" spans="1:9" ht="51" x14ac:dyDescent="0.2">
      <c r="A52" s="146">
        <v>51</v>
      </c>
      <c r="B52" s="146" t="s">
        <v>237</v>
      </c>
      <c r="C52" s="146" t="s">
        <v>238</v>
      </c>
      <c r="D52" s="146">
        <v>3</v>
      </c>
      <c r="E52" s="146" t="s">
        <v>132</v>
      </c>
      <c r="F52" s="146">
        <v>73.37</v>
      </c>
      <c r="G52" s="146">
        <v>220.11</v>
      </c>
      <c r="H52" s="146">
        <v>77.040000000000006</v>
      </c>
      <c r="I52" s="146">
        <v>231.12</v>
      </c>
    </row>
    <row r="53" spans="1:9" ht="63.75" x14ac:dyDescent="0.2">
      <c r="A53" s="146">
        <v>52</v>
      </c>
      <c r="B53" s="146" t="s">
        <v>239</v>
      </c>
      <c r="C53" s="146" t="s">
        <v>240</v>
      </c>
      <c r="D53" s="146">
        <v>1</v>
      </c>
      <c r="E53" s="146" t="s">
        <v>225</v>
      </c>
      <c r="F53" s="146">
        <v>44.99</v>
      </c>
      <c r="G53" s="146">
        <v>44.99</v>
      </c>
      <c r="H53" s="146">
        <v>47.24</v>
      </c>
      <c r="I53" s="146">
        <v>47.24</v>
      </c>
    </row>
    <row r="54" spans="1:9" ht="63.75" x14ac:dyDescent="0.2">
      <c r="A54" s="146">
        <v>53</v>
      </c>
      <c r="B54" s="146" t="s">
        <v>241</v>
      </c>
      <c r="C54" s="146" t="s">
        <v>240</v>
      </c>
      <c r="D54" s="146">
        <v>1</v>
      </c>
      <c r="E54" s="146" t="s">
        <v>225</v>
      </c>
      <c r="F54" s="146">
        <v>52.78</v>
      </c>
      <c r="G54" s="146">
        <v>52.78</v>
      </c>
      <c r="H54" s="146">
        <v>55.42</v>
      </c>
      <c r="I54" s="146">
        <v>55.42</v>
      </c>
    </row>
    <row r="55" spans="1:9" ht="51" x14ac:dyDescent="0.2">
      <c r="A55" s="146">
        <v>54</v>
      </c>
      <c r="B55" s="146" t="s">
        <v>242</v>
      </c>
      <c r="C55" s="146" t="s">
        <v>243</v>
      </c>
      <c r="D55" s="146">
        <v>21</v>
      </c>
      <c r="E55" s="146" t="s">
        <v>225</v>
      </c>
      <c r="F55" s="146">
        <v>49.44</v>
      </c>
      <c r="G55" s="147">
        <v>1038.24</v>
      </c>
      <c r="H55" s="146">
        <v>51.91</v>
      </c>
      <c r="I55" s="147">
        <v>1090.1500000000001</v>
      </c>
    </row>
    <row r="56" spans="1:9" ht="51" x14ac:dyDescent="0.2">
      <c r="A56" s="146">
        <v>55</v>
      </c>
      <c r="B56" s="146" t="s">
        <v>244</v>
      </c>
      <c r="C56" s="146" t="s">
        <v>245</v>
      </c>
      <c r="D56" s="146">
        <v>2</v>
      </c>
      <c r="E56" s="146" t="s">
        <v>135</v>
      </c>
      <c r="F56" s="146">
        <v>21.65</v>
      </c>
      <c r="G56" s="146">
        <v>43.3</v>
      </c>
      <c r="H56" s="146">
        <v>22.73</v>
      </c>
      <c r="I56" s="146">
        <v>45.47</v>
      </c>
    </row>
    <row r="57" spans="1:9" ht="51" x14ac:dyDescent="0.2">
      <c r="A57" s="146">
        <v>56</v>
      </c>
      <c r="B57" s="146" t="s">
        <v>246</v>
      </c>
      <c r="C57" s="146" t="s">
        <v>247</v>
      </c>
      <c r="D57" s="146">
        <v>10</v>
      </c>
      <c r="E57" s="146" t="s">
        <v>248</v>
      </c>
      <c r="F57" s="146">
        <v>35.799999999999997</v>
      </c>
      <c r="G57" s="146">
        <v>358</v>
      </c>
      <c r="H57" s="146">
        <v>37.590000000000003</v>
      </c>
      <c r="I57" s="146">
        <v>375.9</v>
      </c>
    </row>
    <row r="58" spans="1:9" ht="51" x14ac:dyDescent="0.2">
      <c r="A58" s="146">
        <v>57</v>
      </c>
      <c r="B58" s="146" t="s">
        <v>249</v>
      </c>
      <c r="C58" s="146" t="s">
        <v>250</v>
      </c>
      <c r="D58" s="146">
        <v>100</v>
      </c>
      <c r="E58" s="146" t="s">
        <v>132</v>
      </c>
      <c r="F58" s="146">
        <v>4.9000000000000004</v>
      </c>
      <c r="G58" s="146">
        <v>490</v>
      </c>
      <c r="H58" s="146">
        <v>5.15</v>
      </c>
      <c r="I58" s="146">
        <v>514.5</v>
      </c>
    </row>
    <row r="59" spans="1:9" ht="51" x14ac:dyDescent="0.2">
      <c r="A59" s="146">
        <v>58</v>
      </c>
      <c r="B59" s="146" t="s">
        <v>251</v>
      </c>
      <c r="C59" s="146" t="s">
        <v>252</v>
      </c>
      <c r="D59" s="146">
        <v>4</v>
      </c>
      <c r="E59" s="146" t="s">
        <v>248</v>
      </c>
      <c r="F59" s="146">
        <v>54.63</v>
      </c>
      <c r="G59" s="146">
        <v>218.52</v>
      </c>
      <c r="H59" s="146">
        <v>57.36</v>
      </c>
      <c r="I59" s="146">
        <v>229.45</v>
      </c>
    </row>
    <row r="60" spans="1:9" ht="51" x14ac:dyDescent="0.2">
      <c r="A60" s="146">
        <v>59</v>
      </c>
      <c r="B60" s="146" t="s">
        <v>253</v>
      </c>
      <c r="C60" s="146" t="s">
        <v>254</v>
      </c>
      <c r="D60" s="146">
        <v>4</v>
      </c>
      <c r="E60" s="146" t="s">
        <v>248</v>
      </c>
      <c r="F60" s="146">
        <v>54.44</v>
      </c>
      <c r="G60" s="146">
        <v>217.76</v>
      </c>
      <c r="H60" s="146">
        <v>57.16</v>
      </c>
      <c r="I60" s="146">
        <v>228.65</v>
      </c>
    </row>
    <row r="61" spans="1:9" ht="51" x14ac:dyDescent="0.2">
      <c r="A61" s="146">
        <v>60</v>
      </c>
      <c r="B61" s="146" t="s">
        <v>255</v>
      </c>
      <c r="C61" s="146" t="s">
        <v>256</v>
      </c>
      <c r="D61" s="146">
        <v>20</v>
      </c>
      <c r="E61" s="146" t="s">
        <v>257</v>
      </c>
      <c r="F61" s="146">
        <v>82.97</v>
      </c>
      <c r="G61" s="147">
        <v>1659.4</v>
      </c>
      <c r="H61" s="146">
        <v>87.12</v>
      </c>
      <c r="I61" s="147">
        <v>1742.37</v>
      </c>
    </row>
    <row r="62" spans="1:9" ht="63.75" x14ac:dyDescent="0.2">
      <c r="A62" s="146">
        <v>61</v>
      </c>
      <c r="B62" s="146" t="s">
        <v>258</v>
      </c>
      <c r="C62" s="146" t="s">
        <v>259</v>
      </c>
      <c r="D62" s="146">
        <v>4</v>
      </c>
      <c r="E62" s="146" t="s">
        <v>132</v>
      </c>
      <c r="F62" s="146">
        <v>35.54</v>
      </c>
      <c r="G62" s="146">
        <v>142.16</v>
      </c>
      <c r="H62" s="146">
        <v>37.32</v>
      </c>
      <c r="I62" s="146">
        <v>149.27000000000001</v>
      </c>
    </row>
    <row r="63" spans="1:9" ht="63.75" x14ac:dyDescent="0.2">
      <c r="A63" s="146">
        <v>62</v>
      </c>
      <c r="B63" s="146" t="s">
        <v>260</v>
      </c>
      <c r="C63" s="146" t="s">
        <v>261</v>
      </c>
      <c r="D63" s="146">
        <v>2</v>
      </c>
      <c r="E63" s="146" t="s">
        <v>164</v>
      </c>
      <c r="F63" s="146">
        <v>44.75</v>
      </c>
      <c r="G63" s="146">
        <v>89.5</v>
      </c>
      <c r="H63" s="146">
        <v>46.99</v>
      </c>
      <c r="I63" s="146">
        <v>93.98</v>
      </c>
    </row>
    <row r="64" spans="1:9" ht="51" x14ac:dyDescent="0.2">
      <c r="A64" s="146">
        <v>63</v>
      </c>
      <c r="B64" s="146" t="s">
        <v>262</v>
      </c>
      <c r="C64" s="146" t="s">
        <v>263</v>
      </c>
      <c r="D64" s="146">
        <v>4</v>
      </c>
      <c r="E64" s="146" t="s">
        <v>132</v>
      </c>
      <c r="F64" s="146">
        <v>19.920000000000002</v>
      </c>
      <c r="G64" s="146">
        <v>79.680000000000007</v>
      </c>
      <c r="H64" s="146">
        <v>20.92</v>
      </c>
      <c r="I64" s="146">
        <v>83.66</v>
      </c>
    </row>
    <row r="65" spans="1:9" ht="38.25" x14ac:dyDescent="0.2">
      <c r="A65" s="146">
        <v>64</v>
      </c>
      <c r="B65" s="146" t="s">
        <v>264</v>
      </c>
      <c r="C65" s="146" t="s">
        <v>265</v>
      </c>
      <c r="D65" s="146">
        <v>5</v>
      </c>
      <c r="E65" s="146" t="s">
        <v>132</v>
      </c>
      <c r="F65" s="146">
        <v>52.32</v>
      </c>
      <c r="G65" s="146">
        <v>261.60000000000002</v>
      </c>
      <c r="H65" s="146">
        <v>54.94</v>
      </c>
      <c r="I65" s="146">
        <v>274.68</v>
      </c>
    </row>
    <row r="66" spans="1:9" ht="51" x14ac:dyDescent="0.2">
      <c r="A66" s="146">
        <v>65</v>
      </c>
      <c r="B66" s="146" t="s">
        <v>266</v>
      </c>
      <c r="C66" s="146" t="s">
        <v>267</v>
      </c>
      <c r="D66" s="146">
        <v>10</v>
      </c>
      <c r="E66" s="146" t="s">
        <v>248</v>
      </c>
      <c r="F66" s="146">
        <v>5.08</v>
      </c>
      <c r="G66" s="146">
        <v>50.8</v>
      </c>
      <c r="H66" s="146">
        <v>5.33</v>
      </c>
      <c r="I66" s="146">
        <v>53.34</v>
      </c>
    </row>
    <row r="67" spans="1:9" ht="63.75" x14ac:dyDescent="0.2">
      <c r="A67" s="146">
        <v>66</v>
      </c>
      <c r="B67" s="146" t="s">
        <v>268</v>
      </c>
      <c r="C67" s="146" t="s">
        <v>269</v>
      </c>
      <c r="D67" s="146">
        <v>1</v>
      </c>
      <c r="E67" s="146" t="s">
        <v>248</v>
      </c>
      <c r="F67" s="147">
        <v>5249.82</v>
      </c>
      <c r="G67" s="147">
        <v>5249.82</v>
      </c>
      <c r="H67" s="147">
        <v>5512.31</v>
      </c>
      <c r="I67" s="147">
        <v>5512.31</v>
      </c>
    </row>
    <row r="68" spans="1:9" ht="63.75" x14ac:dyDescent="0.2">
      <c r="A68" s="146">
        <v>67</v>
      </c>
      <c r="B68" s="146" t="s">
        <v>270</v>
      </c>
      <c r="C68" s="146" t="s">
        <v>271</v>
      </c>
      <c r="D68" s="146">
        <v>1</v>
      </c>
      <c r="E68" s="146" t="s">
        <v>135</v>
      </c>
      <c r="F68" s="147">
        <v>3896.2</v>
      </c>
      <c r="G68" s="147">
        <v>3896.2</v>
      </c>
      <c r="H68" s="147">
        <v>4091.01</v>
      </c>
      <c r="I68" s="147">
        <v>4091.01</v>
      </c>
    </row>
    <row r="69" spans="1:9" ht="38.25" x14ac:dyDescent="0.2">
      <c r="A69" s="146">
        <v>68</v>
      </c>
      <c r="B69" s="146" t="s">
        <v>272</v>
      </c>
      <c r="C69" s="146" t="s">
        <v>273</v>
      </c>
      <c r="D69" s="146">
        <v>30</v>
      </c>
      <c r="E69" s="146" t="s">
        <v>132</v>
      </c>
      <c r="F69" s="146">
        <v>56</v>
      </c>
      <c r="G69" s="147">
        <v>1680</v>
      </c>
      <c r="H69" s="146">
        <v>58.8</v>
      </c>
      <c r="I69" s="147">
        <v>1764</v>
      </c>
    </row>
    <row r="70" spans="1:9" ht="38.25" x14ac:dyDescent="0.2">
      <c r="A70" s="146">
        <v>69</v>
      </c>
      <c r="B70" s="146" t="s">
        <v>274</v>
      </c>
      <c r="C70" s="146" t="s">
        <v>275</v>
      </c>
      <c r="D70" s="146">
        <v>30</v>
      </c>
      <c r="E70" s="146" t="s">
        <v>132</v>
      </c>
      <c r="F70" s="146">
        <v>39.659999999999997</v>
      </c>
      <c r="G70" s="147">
        <v>1189.8</v>
      </c>
      <c r="H70" s="146">
        <v>41.64</v>
      </c>
      <c r="I70" s="147">
        <v>1249.29</v>
      </c>
    </row>
    <row r="71" spans="1:9" ht="38.25" x14ac:dyDescent="0.2">
      <c r="A71" s="146">
        <v>70</v>
      </c>
      <c r="B71" s="146" t="s">
        <v>276</v>
      </c>
      <c r="C71" s="146" t="s">
        <v>277</v>
      </c>
      <c r="D71" s="146">
        <v>30</v>
      </c>
      <c r="E71" s="146" t="s">
        <v>132</v>
      </c>
      <c r="F71" s="146">
        <v>48</v>
      </c>
      <c r="G71" s="147">
        <v>1440</v>
      </c>
      <c r="H71" s="146">
        <v>50.4</v>
      </c>
      <c r="I71" s="147">
        <v>1512</v>
      </c>
    </row>
    <row r="72" spans="1:9" ht="76.5" x14ac:dyDescent="0.2">
      <c r="A72" s="146">
        <v>71</v>
      </c>
      <c r="B72" s="146" t="s">
        <v>278</v>
      </c>
      <c r="C72" s="146" t="s">
        <v>279</v>
      </c>
      <c r="D72" s="146">
        <v>1</v>
      </c>
      <c r="E72" s="146" t="s">
        <v>248</v>
      </c>
      <c r="F72" s="147">
        <v>3396.88</v>
      </c>
      <c r="G72" s="147">
        <v>3396.88</v>
      </c>
      <c r="H72" s="147">
        <v>3566.72</v>
      </c>
      <c r="I72" s="147">
        <v>3566.72</v>
      </c>
    </row>
    <row r="73" spans="1:9" ht="114.75" x14ac:dyDescent="0.2">
      <c r="A73" s="146">
        <v>72</v>
      </c>
      <c r="B73" s="146" t="s">
        <v>280</v>
      </c>
      <c r="C73" s="146" t="s">
        <v>281</v>
      </c>
      <c r="D73" s="146">
        <v>100</v>
      </c>
      <c r="E73" s="146" t="s">
        <v>132</v>
      </c>
      <c r="F73" s="146">
        <v>374</v>
      </c>
      <c r="G73" s="147">
        <v>37400</v>
      </c>
      <c r="H73" s="146">
        <v>392.7</v>
      </c>
      <c r="I73" s="147">
        <v>39270</v>
      </c>
    </row>
    <row r="74" spans="1:9" ht="102" x14ac:dyDescent="0.2">
      <c r="A74" s="146">
        <v>73</v>
      </c>
      <c r="B74" s="146" t="s">
        <v>282</v>
      </c>
      <c r="C74" s="146" t="s">
        <v>283</v>
      </c>
      <c r="D74" s="146">
        <v>1</v>
      </c>
      <c r="E74" s="146" t="s">
        <v>135</v>
      </c>
      <c r="F74" s="147">
        <v>1086.4000000000001</v>
      </c>
      <c r="G74" s="147">
        <v>1086.4000000000001</v>
      </c>
      <c r="H74" s="147">
        <v>1140.72</v>
      </c>
      <c r="I74" s="147">
        <v>1140.72</v>
      </c>
    </row>
    <row r="75" spans="1:9" ht="63.75" x14ac:dyDescent="0.2">
      <c r="A75" s="146">
        <v>74</v>
      </c>
      <c r="B75" s="146" t="s">
        <v>284</v>
      </c>
      <c r="C75" s="146" t="s">
        <v>285</v>
      </c>
      <c r="D75" s="146">
        <v>1</v>
      </c>
      <c r="E75" s="146" t="s">
        <v>135</v>
      </c>
      <c r="F75" s="147">
        <v>2684.94</v>
      </c>
      <c r="G75" s="147">
        <v>2684.94</v>
      </c>
      <c r="H75" s="147">
        <v>2819.19</v>
      </c>
      <c r="I75" s="147">
        <v>2819.19</v>
      </c>
    </row>
    <row r="76" spans="1:9" ht="51" x14ac:dyDescent="0.2">
      <c r="A76" s="146">
        <v>75</v>
      </c>
      <c r="B76" s="146" t="s">
        <v>286</v>
      </c>
      <c r="C76" s="146" t="s">
        <v>287</v>
      </c>
      <c r="D76" s="146">
        <v>1</v>
      </c>
      <c r="E76" s="146" t="s">
        <v>135</v>
      </c>
      <c r="F76" s="146">
        <v>605.21</v>
      </c>
      <c r="G76" s="146">
        <v>605.21</v>
      </c>
      <c r="H76" s="146">
        <v>635.47</v>
      </c>
      <c r="I76" s="146">
        <v>635.47</v>
      </c>
    </row>
    <row r="77" spans="1:9" ht="76.5" x14ac:dyDescent="0.2">
      <c r="A77" s="146">
        <v>76</v>
      </c>
      <c r="B77" s="146" t="s">
        <v>288</v>
      </c>
      <c r="C77" s="146" t="s">
        <v>289</v>
      </c>
      <c r="D77" s="146">
        <v>1</v>
      </c>
      <c r="E77" s="146" t="s">
        <v>169</v>
      </c>
      <c r="F77" s="146">
        <v>502.21</v>
      </c>
      <c r="G77" s="146">
        <v>502.21</v>
      </c>
      <c r="H77" s="146">
        <v>527.32000000000005</v>
      </c>
      <c r="I77" s="146">
        <v>527.32000000000005</v>
      </c>
    </row>
    <row r="78" spans="1:9" ht="51" x14ac:dyDescent="0.2">
      <c r="A78" s="146">
        <v>77</v>
      </c>
      <c r="B78" s="146" t="s">
        <v>290</v>
      </c>
      <c r="C78" s="146" t="s">
        <v>291</v>
      </c>
      <c r="D78" s="146">
        <v>10</v>
      </c>
      <c r="E78" s="146" t="s">
        <v>132</v>
      </c>
      <c r="F78" s="146">
        <v>24.27</v>
      </c>
      <c r="G78" s="146">
        <v>242.7</v>
      </c>
      <c r="H78" s="146">
        <v>25.48</v>
      </c>
      <c r="I78" s="146">
        <v>254.84</v>
      </c>
    </row>
    <row r="79" spans="1:9" ht="38.25" x14ac:dyDescent="0.2">
      <c r="A79" s="146">
        <v>78</v>
      </c>
      <c r="B79" s="146" t="s">
        <v>292</v>
      </c>
      <c r="C79" s="146" t="s">
        <v>293</v>
      </c>
      <c r="D79" s="146">
        <v>10</v>
      </c>
      <c r="E79" s="146" t="s">
        <v>132</v>
      </c>
      <c r="F79" s="146">
        <v>5.6</v>
      </c>
      <c r="G79" s="146">
        <v>56</v>
      </c>
      <c r="H79" s="146">
        <v>5.88</v>
      </c>
      <c r="I79" s="146">
        <v>58.8</v>
      </c>
    </row>
    <row r="80" spans="1:9" ht="38.25" x14ac:dyDescent="0.2">
      <c r="A80" s="146">
        <v>79</v>
      </c>
      <c r="B80" s="146" t="s">
        <v>294</v>
      </c>
      <c r="C80" s="146" t="s">
        <v>295</v>
      </c>
      <c r="D80" s="146">
        <v>10</v>
      </c>
      <c r="E80" s="146" t="s">
        <v>132</v>
      </c>
      <c r="F80" s="146">
        <v>8.42</v>
      </c>
      <c r="G80" s="146">
        <v>84.2</v>
      </c>
      <c r="H80" s="146">
        <v>8.84</v>
      </c>
      <c r="I80" s="146">
        <v>88.41</v>
      </c>
    </row>
    <row r="81" spans="1:9" ht="38.25" x14ac:dyDescent="0.2">
      <c r="A81" s="146">
        <v>80</v>
      </c>
      <c r="B81" s="146" t="s">
        <v>296</v>
      </c>
      <c r="C81" s="146" t="s">
        <v>295</v>
      </c>
      <c r="D81" s="146">
        <v>10</v>
      </c>
      <c r="E81" s="146" t="s">
        <v>132</v>
      </c>
      <c r="F81" s="146">
        <v>10.31</v>
      </c>
      <c r="G81" s="146">
        <v>103.1</v>
      </c>
      <c r="H81" s="146">
        <v>10.83</v>
      </c>
      <c r="I81" s="146">
        <v>108.26</v>
      </c>
    </row>
    <row r="82" spans="1:9" ht="38.25" x14ac:dyDescent="0.2">
      <c r="A82" s="146">
        <v>81</v>
      </c>
      <c r="B82" s="146" t="s">
        <v>297</v>
      </c>
      <c r="C82" s="146" t="s">
        <v>298</v>
      </c>
      <c r="D82" s="146">
        <v>10</v>
      </c>
      <c r="E82" s="146" t="s">
        <v>132</v>
      </c>
      <c r="F82" s="146">
        <v>9.3000000000000007</v>
      </c>
      <c r="G82" s="146">
        <v>93</v>
      </c>
      <c r="H82" s="146">
        <v>9.77</v>
      </c>
      <c r="I82" s="146">
        <v>97.65</v>
      </c>
    </row>
    <row r="83" spans="1:9" ht="38.25" x14ac:dyDescent="0.2">
      <c r="A83" s="146">
        <v>82</v>
      </c>
      <c r="B83" s="146" t="s">
        <v>299</v>
      </c>
      <c r="C83" s="146" t="s">
        <v>300</v>
      </c>
      <c r="D83" s="146">
        <v>10</v>
      </c>
      <c r="E83" s="146" t="s">
        <v>132</v>
      </c>
      <c r="F83" s="146">
        <v>13.04</v>
      </c>
      <c r="G83" s="146">
        <v>103.4</v>
      </c>
      <c r="H83" s="146">
        <v>13.69</v>
      </c>
      <c r="I83" s="146">
        <v>136.91999999999999</v>
      </c>
    </row>
    <row r="84" spans="1:9" ht="38.25" x14ac:dyDescent="0.2">
      <c r="A84" s="146">
        <v>83</v>
      </c>
      <c r="B84" s="146" t="s">
        <v>301</v>
      </c>
      <c r="C84" s="146" t="s">
        <v>302</v>
      </c>
      <c r="D84" s="146">
        <v>10</v>
      </c>
      <c r="E84" s="146" t="s">
        <v>132</v>
      </c>
      <c r="F84" s="146">
        <v>12.97</v>
      </c>
      <c r="G84" s="146">
        <v>129.69999999999999</v>
      </c>
      <c r="H84" s="146">
        <v>13.62</v>
      </c>
      <c r="I84" s="146">
        <v>136.19</v>
      </c>
    </row>
    <row r="85" spans="1:9" ht="51" x14ac:dyDescent="0.2">
      <c r="A85" s="146">
        <v>84</v>
      </c>
      <c r="B85" s="146" t="s">
        <v>303</v>
      </c>
      <c r="C85" s="146" t="s">
        <v>304</v>
      </c>
      <c r="D85" s="146">
        <v>10</v>
      </c>
      <c r="E85" s="146" t="s">
        <v>132</v>
      </c>
      <c r="F85" s="146">
        <v>43.85</v>
      </c>
      <c r="G85" s="146">
        <v>438.5</v>
      </c>
      <c r="H85" s="146">
        <v>46.04</v>
      </c>
      <c r="I85" s="146">
        <v>460.43</v>
      </c>
    </row>
    <row r="86" spans="1:9" ht="51" x14ac:dyDescent="0.2">
      <c r="A86" s="146">
        <v>85</v>
      </c>
      <c r="B86" s="146" t="s">
        <v>305</v>
      </c>
      <c r="C86" s="146" t="s">
        <v>306</v>
      </c>
      <c r="D86" s="146">
        <v>10</v>
      </c>
      <c r="E86" s="146" t="s">
        <v>132</v>
      </c>
      <c r="F86" s="146">
        <v>41.43</v>
      </c>
      <c r="G86" s="146">
        <v>414.3</v>
      </c>
      <c r="H86" s="146">
        <v>43.5</v>
      </c>
      <c r="I86" s="146">
        <v>435.02</v>
      </c>
    </row>
    <row r="87" spans="1:9" ht="38.25" x14ac:dyDescent="0.2">
      <c r="A87" s="146">
        <v>86</v>
      </c>
      <c r="B87" s="146" t="s">
        <v>307</v>
      </c>
      <c r="C87" s="146" t="s">
        <v>308</v>
      </c>
      <c r="D87" s="146">
        <v>4</v>
      </c>
      <c r="E87" s="146" t="s">
        <v>132</v>
      </c>
      <c r="F87" s="146">
        <v>33.450000000000003</v>
      </c>
      <c r="G87" s="146">
        <v>133.80000000000001</v>
      </c>
      <c r="H87" s="146">
        <v>35.119999999999997</v>
      </c>
      <c r="I87" s="146">
        <v>140.49</v>
      </c>
    </row>
    <row r="88" spans="1:9" ht="51" x14ac:dyDescent="0.2">
      <c r="A88" s="146">
        <v>87</v>
      </c>
      <c r="B88" s="146" t="s">
        <v>309</v>
      </c>
      <c r="C88" s="146" t="s">
        <v>310</v>
      </c>
      <c r="D88" s="146">
        <v>20</v>
      </c>
      <c r="E88" s="146" t="s">
        <v>132</v>
      </c>
      <c r="F88" s="146">
        <v>13.75</v>
      </c>
      <c r="G88" s="146">
        <v>275</v>
      </c>
      <c r="H88" s="146">
        <v>14.44</v>
      </c>
      <c r="I88" s="146">
        <v>288.75</v>
      </c>
    </row>
    <row r="89" spans="1:9" ht="51" x14ac:dyDescent="0.2">
      <c r="A89" s="146">
        <v>88</v>
      </c>
      <c r="B89" s="146" t="s">
        <v>311</v>
      </c>
      <c r="C89" s="146" t="s">
        <v>312</v>
      </c>
      <c r="D89" s="146">
        <v>20</v>
      </c>
      <c r="E89" s="146" t="s">
        <v>132</v>
      </c>
      <c r="F89" s="146">
        <v>21.3</v>
      </c>
      <c r="G89" s="146">
        <v>426</v>
      </c>
      <c r="H89" s="146">
        <v>22.37</v>
      </c>
      <c r="I89" s="146">
        <v>447.3</v>
      </c>
    </row>
    <row r="90" spans="1:9" ht="51" x14ac:dyDescent="0.2">
      <c r="A90" s="146">
        <v>89</v>
      </c>
      <c r="B90" s="146" t="s">
        <v>313</v>
      </c>
      <c r="C90" s="146" t="s">
        <v>314</v>
      </c>
      <c r="D90" s="146">
        <v>10</v>
      </c>
      <c r="E90" s="146" t="s">
        <v>132</v>
      </c>
      <c r="F90" s="146">
        <v>31.91</v>
      </c>
      <c r="G90" s="146">
        <v>319.10000000000002</v>
      </c>
      <c r="H90" s="146">
        <v>33.51</v>
      </c>
      <c r="I90" s="146">
        <v>335.06</v>
      </c>
    </row>
    <row r="91" spans="1:9" ht="51" x14ac:dyDescent="0.2">
      <c r="A91" s="146">
        <v>90</v>
      </c>
      <c r="B91" s="146" t="s">
        <v>315</v>
      </c>
      <c r="C91" s="146" t="s">
        <v>316</v>
      </c>
      <c r="D91" s="146">
        <v>10</v>
      </c>
      <c r="E91" s="146" t="s">
        <v>132</v>
      </c>
      <c r="F91" s="146">
        <v>102.15</v>
      </c>
      <c r="G91" s="147">
        <v>1021.5</v>
      </c>
      <c r="H91" s="146">
        <v>107.26</v>
      </c>
      <c r="I91" s="147">
        <v>1072.58</v>
      </c>
    </row>
    <row r="92" spans="1:9" ht="51" x14ac:dyDescent="0.2">
      <c r="A92" s="146">
        <v>91</v>
      </c>
      <c r="B92" s="146" t="s">
        <v>317</v>
      </c>
      <c r="C92" s="146" t="s">
        <v>318</v>
      </c>
      <c r="D92" s="146">
        <v>10</v>
      </c>
      <c r="E92" s="146" t="s">
        <v>132</v>
      </c>
      <c r="F92" s="146">
        <v>204.14</v>
      </c>
      <c r="G92" s="147">
        <v>2041.4</v>
      </c>
      <c r="H92" s="146">
        <v>214.35</v>
      </c>
      <c r="I92" s="147">
        <v>2143.4699999999998</v>
      </c>
    </row>
    <row r="93" spans="1:9" ht="63.75" x14ac:dyDescent="0.2">
      <c r="A93" s="146">
        <v>92</v>
      </c>
      <c r="B93" s="146" t="s">
        <v>319</v>
      </c>
      <c r="C93" s="146" t="s">
        <v>320</v>
      </c>
      <c r="D93" s="146">
        <v>10</v>
      </c>
      <c r="E93" s="146" t="s">
        <v>132</v>
      </c>
      <c r="F93" s="146">
        <v>50.65</v>
      </c>
      <c r="G93" s="146">
        <v>506.5</v>
      </c>
      <c r="H93" s="146">
        <v>53.18</v>
      </c>
      <c r="I93" s="146">
        <v>531.83000000000004</v>
      </c>
    </row>
    <row r="94" spans="1:9" ht="63.75" x14ac:dyDescent="0.2">
      <c r="A94" s="146">
        <v>93</v>
      </c>
      <c r="B94" s="146" t="s">
        <v>321</v>
      </c>
      <c r="C94" s="146" t="s">
        <v>322</v>
      </c>
      <c r="D94" s="146">
        <v>10</v>
      </c>
      <c r="E94" s="146" t="s">
        <v>132</v>
      </c>
      <c r="F94" s="146">
        <v>78.709999999999994</v>
      </c>
      <c r="G94" s="146">
        <v>787.1</v>
      </c>
      <c r="H94" s="146">
        <v>82.65</v>
      </c>
      <c r="I94" s="146">
        <v>826.46</v>
      </c>
    </row>
    <row r="95" spans="1:9" ht="63.75" x14ac:dyDescent="0.2">
      <c r="A95" s="146">
        <v>94</v>
      </c>
      <c r="B95" s="146" t="s">
        <v>323</v>
      </c>
      <c r="C95" s="146" t="s">
        <v>324</v>
      </c>
      <c r="D95" s="146">
        <v>10</v>
      </c>
      <c r="E95" s="146" t="s">
        <v>132</v>
      </c>
      <c r="F95" s="146">
        <v>94.07</v>
      </c>
      <c r="G95" s="146">
        <v>940.7</v>
      </c>
      <c r="H95" s="146">
        <v>98.77</v>
      </c>
      <c r="I95" s="146">
        <v>987.74</v>
      </c>
    </row>
    <row r="96" spans="1:9" ht="63.75" x14ac:dyDescent="0.2">
      <c r="A96" s="146">
        <v>95</v>
      </c>
      <c r="B96" s="146" t="s">
        <v>325</v>
      </c>
      <c r="C96" s="146" t="s">
        <v>324</v>
      </c>
      <c r="D96" s="146">
        <v>10</v>
      </c>
      <c r="E96" s="146" t="s">
        <v>132</v>
      </c>
      <c r="F96" s="146">
        <v>121.95</v>
      </c>
      <c r="G96" s="147">
        <v>1219.5</v>
      </c>
      <c r="H96" s="146">
        <v>128.05000000000001</v>
      </c>
      <c r="I96" s="147">
        <v>1280.48</v>
      </c>
    </row>
    <row r="97" spans="1:9" ht="38.25" x14ac:dyDescent="0.2">
      <c r="A97" s="146">
        <v>96</v>
      </c>
      <c r="B97" s="146" t="s">
        <v>326</v>
      </c>
      <c r="C97" s="146" t="s">
        <v>327</v>
      </c>
      <c r="D97" s="146">
        <v>10</v>
      </c>
      <c r="E97" s="146" t="s">
        <v>132</v>
      </c>
      <c r="F97" s="146">
        <v>15.93</v>
      </c>
      <c r="G97" s="146">
        <v>159.30000000000001</v>
      </c>
      <c r="H97" s="146">
        <v>16.73</v>
      </c>
      <c r="I97" s="146">
        <v>167.27</v>
      </c>
    </row>
    <row r="98" spans="1:9" ht="51" x14ac:dyDescent="0.2">
      <c r="A98" s="146">
        <v>97</v>
      </c>
      <c r="B98" s="146" t="s">
        <v>328</v>
      </c>
      <c r="C98" s="146" t="s">
        <v>329</v>
      </c>
      <c r="D98" s="146">
        <v>15</v>
      </c>
      <c r="E98" s="146" t="s">
        <v>132</v>
      </c>
      <c r="F98" s="146">
        <v>32.630000000000003</v>
      </c>
      <c r="G98" s="146">
        <v>489.45</v>
      </c>
      <c r="H98" s="146">
        <v>34.26</v>
      </c>
      <c r="I98" s="146">
        <v>513.91999999999996</v>
      </c>
    </row>
    <row r="99" spans="1:9" ht="63.75" x14ac:dyDescent="0.2">
      <c r="A99" s="146">
        <v>98</v>
      </c>
      <c r="B99" s="146" t="s">
        <v>330</v>
      </c>
      <c r="C99" s="146" t="s">
        <v>331</v>
      </c>
      <c r="D99" s="146">
        <v>50</v>
      </c>
      <c r="E99" s="146" t="s">
        <v>132</v>
      </c>
      <c r="F99" s="146">
        <v>395.62</v>
      </c>
      <c r="G99" s="147">
        <v>19781</v>
      </c>
      <c r="H99" s="146">
        <v>415.4</v>
      </c>
      <c r="I99" s="147">
        <v>20770.05</v>
      </c>
    </row>
    <row r="100" spans="1:9" ht="51" x14ac:dyDescent="0.2">
      <c r="A100" s="146">
        <v>99</v>
      </c>
      <c r="B100" s="146" t="s">
        <v>332</v>
      </c>
      <c r="C100" s="146" t="s">
        <v>333</v>
      </c>
      <c r="D100" s="146">
        <v>5</v>
      </c>
      <c r="E100" s="146" t="s">
        <v>135</v>
      </c>
      <c r="F100" s="146">
        <v>62.9</v>
      </c>
      <c r="G100" s="146">
        <v>314.5</v>
      </c>
      <c r="H100" s="146">
        <v>66.05</v>
      </c>
      <c r="I100" s="146">
        <v>330.23</v>
      </c>
    </row>
    <row r="101" spans="1:9" ht="51" x14ac:dyDescent="0.2">
      <c r="A101" s="146">
        <v>100</v>
      </c>
      <c r="B101" s="146" t="s">
        <v>334</v>
      </c>
      <c r="C101" s="146" t="s">
        <v>335</v>
      </c>
      <c r="D101" s="146">
        <v>1</v>
      </c>
      <c r="E101" s="146" t="s">
        <v>228</v>
      </c>
      <c r="F101" s="146">
        <v>42.97</v>
      </c>
      <c r="G101" s="146">
        <v>42.97</v>
      </c>
      <c r="H101" s="146">
        <v>45.12</v>
      </c>
      <c r="I101" s="146">
        <v>45.12</v>
      </c>
    </row>
    <row r="102" spans="1:9" ht="51" x14ac:dyDescent="0.2">
      <c r="A102" s="146">
        <v>101</v>
      </c>
      <c r="B102" s="146" t="s">
        <v>336</v>
      </c>
      <c r="C102" s="146" t="s">
        <v>337</v>
      </c>
      <c r="D102" s="146">
        <v>1</v>
      </c>
      <c r="E102" s="146" t="s">
        <v>228</v>
      </c>
      <c r="F102" s="146">
        <v>140.9</v>
      </c>
      <c r="G102" s="146">
        <v>140.9</v>
      </c>
      <c r="H102" s="146">
        <v>147.94999999999999</v>
      </c>
      <c r="I102" s="146">
        <v>147.94999999999999</v>
      </c>
    </row>
    <row r="103" spans="1:9" ht="63.75" x14ac:dyDescent="0.2">
      <c r="A103" s="146">
        <v>102</v>
      </c>
      <c r="B103" s="146" t="s">
        <v>338</v>
      </c>
      <c r="C103" s="146" t="s">
        <v>339</v>
      </c>
      <c r="D103" s="146">
        <v>5</v>
      </c>
      <c r="E103" s="146" t="s">
        <v>164</v>
      </c>
      <c r="F103" s="146">
        <v>55.41</v>
      </c>
      <c r="G103" s="146">
        <v>277.05</v>
      </c>
      <c r="H103" s="146">
        <v>58.18</v>
      </c>
      <c r="I103" s="146">
        <v>290.89999999999998</v>
      </c>
    </row>
    <row r="104" spans="1:9" ht="76.5" x14ac:dyDescent="0.2">
      <c r="A104" s="146">
        <v>103</v>
      </c>
      <c r="B104" s="146" t="s">
        <v>340</v>
      </c>
      <c r="C104" s="146" t="s">
        <v>341</v>
      </c>
      <c r="D104" s="146">
        <v>10</v>
      </c>
      <c r="E104" s="146" t="s">
        <v>132</v>
      </c>
      <c r="F104" s="146">
        <v>27.21</v>
      </c>
      <c r="G104" s="146">
        <v>272.10000000000002</v>
      </c>
      <c r="H104" s="146">
        <v>28.57</v>
      </c>
      <c r="I104" s="146">
        <v>285.70999999999998</v>
      </c>
    </row>
    <row r="105" spans="1:9" ht="51" x14ac:dyDescent="0.2">
      <c r="A105" s="146">
        <v>104</v>
      </c>
      <c r="B105" s="146" t="s">
        <v>342</v>
      </c>
      <c r="C105" s="146" t="s">
        <v>343</v>
      </c>
      <c r="D105" s="146">
        <v>5</v>
      </c>
      <c r="E105" s="146" t="s">
        <v>132</v>
      </c>
      <c r="F105" s="146">
        <v>17.3</v>
      </c>
      <c r="G105" s="146">
        <v>86.5</v>
      </c>
      <c r="H105" s="146">
        <v>18.170000000000002</v>
      </c>
      <c r="I105" s="146">
        <v>90.83</v>
      </c>
    </row>
    <row r="106" spans="1:9" ht="51" x14ac:dyDescent="0.2">
      <c r="A106" s="146">
        <v>105</v>
      </c>
      <c r="B106" s="146" t="s">
        <v>344</v>
      </c>
      <c r="C106" s="146" t="s">
        <v>343</v>
      </c>
      <c r="D106" s="146">
        <v>5</v>
      </c>
      <c r="E106" s="146" t="s">
        <v>132</v>
      </c>
      <c r="F106" s="146">
        <v>29.92</v>
      </c>
      <c r="G106" s="146">
        <v>149.6</v>
      </c>
      <c r="H106" s="146">
        <v>31.42</v>
      </c>
      <c r="I106" s="146">
        <v>157.08000000000001</v>
      </c>
    </row>
    <row r="107" spans="1:9" ht="51" x14ac:dyDescent="0.2">
      <c r="A107" s="146">
        <v>106</v>
      </c>
      <c r="B107" s="146" t="s">
        <v>345</v>
      </c>
      <c r="C107" s="146" t="s">
        <v>343</v>
      </c>
      <c r="D107" s="146">
        <v>5</v>
      </c>
      <c r="E107" s="146" t="s">
        <v>132</v>
      </c>
      <c r="F107" s="146">
        <v>34.92</v>
      </c>
      <c r="G107" s="146">
        <v>174.6</v>
      </c>
      <c r="H107" s="146">
        <v>36.67</v>
      </c>
      <c r="I107" s="146">
        <v>183.33</v>
      </c>
    </row>
    <row r="108" spans="1:9" ht="63.75" x14ac:dyDescent="0.2">
      <c r="A108" s="146">
        <v>107</v>
      </c>
      <c r="B108" s="146" t="s">
        <v>346</v>
      </c>
      <c r="C108" s="146" t="s">
        <v>347</v>
      </c>
      <c r="D108" s="146">
        <v>20</v>
      </c>
      <c r="E108" s="146" t="s">
        <v>164</v>
      </c>
      <c r="F108" s="146">
        <v>54.8</v>
      </c>
      <c r="G108" s="147">
        <v>1096</v>
      </c>
      <c r="H108" s="146">
        <v>57.54</v>
      </c>
      <c r="I108" s="147">
        <v>1150.8</v>
      </c>
    </row>
    <row r="109" spans="1:9" ht="63.75" x14ac:dyDescent="0.2">
      <c r="A109" s="146">
        <v>108</v>
      </c>
      <c r="B109" s="146" t="s">
        <v>348</v>
      </c>
      <c r="C109" s="146" t="s">
        <v>349</v>
      </c>
      <c r="D109" s="146">
        <v>80</v>
      </c>
      <c r="E109" s="146" t="s">
        <v>135</v>
      </c>
      <c r="F109" s="146">
        <v>13.88</v>
      </c>
      <c r="G109" s="147">
        <v>1110.4000000000001</v>
      </c>
      <c r="H109" s="146">
        <v>14.57</v>
      </c>
      <c r="I109" s="147">
        <v>1165.92</v>
      </c>
    </row>
    <row r="110" spans="1:9" ht="51" x14ac:dyDescent="0.2">
      <c r="A110" s="146">
        <v>109</v>
      </c>
      <c r="B110" s="146" t="s">
        <v>350</v>
      </c>
      <c r="C110" s="146" t="s">
        <v>351</v>
      </c>
      <c r="D110" s="146">
        <v>50</v>
      </c>
      <c r="E110" s="146" t="s">
        <v>135</v>
      </c>
      <c r="F110" s="146">
        <v>23.93</v>
      </c>
      <c r="G110" s="147">
        <v>1196.5</v>
      </c>
      <c r="H110" s="146">
        <v>25.13</v>
      </c>
      <c r="I110" s="147">
        <v>1256.33</v>
      </c>
    </row>
    <row r="111" spans="1:9" ht="63.75" x14ac:dyDescent="0.2">
      <c r="A111" s="146">
        <v>110</v>
      </c>
      <c r="B111" s="146" t="s">
        <v>352</v>
      </c>
      <c r="C111" s="146" t="s">
        <v>353</v>
      </c>
      <c r="D111" s="146">
        <v>12</v>
      </c>
      <c r="E111" s="146" t="s">
        <v>132</v>
      </c>
      <c r="F111" s="146">
        <v>173.92</v>
      </c>
      <c r="G111" s="147">
        <v>2087.04</v>
      </c>
      <c r="H111" s="146">
        <v>182.62</v>
      </c>
      <c r="I111" s="147">
        <v>2191.39</v>
      </c>
    </row>
    <row r="112" spans="1:9" ht="76.5" x14ac:dyDescent="0.2">
      <c r="A112" s="146">
        <v>111</v>
      </c>
      <c r="B112" s="146" t="s">
        <v>354</v>
      </c>
      <c r="C112" s="146" t="s">
        <v>355</v>
      </c>
      <c r="D112" s="146">
        <v>5</v>
      </c>
      <c r="E112" s="146" t="s">
        <v>164</v>
      </c>
      <c r="F112" s="146">
        <v>52.2</v>
      </c>
      <c r="G112" s="146">
        <v>261</v>
      </c>
      <c r="H112" s="146">
        <v>54.81</v>
      </c>
      <c r="I112" s="146">
        <v>274.05</v>
      </c>
    </row>
    <row r="113" spans="1:9" ht="51" x14ac:dyDescent="0.2">
      <c r="A113" s="146">
        <v>112</v>
      </c>
      <c r="B113" s="146" t="s">
        <v>356</v>
      </c>
      <c r="C113" s="146" t="s">
        <v>357</v>
      </c>
      <c r="D113" s="146">
        <v>1</v>
      </c>
      <c r="E113" s="146" t="s">
        <v>169</v>
      </c>
      <c r="F113" s="146">
        <v>50.53</v>
      </c>
      <c r="G113" s="146">
        <v>50.53</v>
      </c>
      <c r="H113" s="146">
        <v>53.06</v>
      </c>
      <c r="I113" s="146">
        <v>53.06</v>
      </c>
    </row>
    <row r="114" spans="1:9" ht="51" x14ac:dyDescent="0.2">
      <c r="A114" s="146">
        <v>113</v>
      </c>
      <c r="B114" s="146" t="s">
        <v>358</v>
      </c>
      <c r="C114" s="146" t="s">
        <v>357</v>
      </c>
      <c r="D114" s="146">
        <v>1</v>
      </c>
      <c r="E114" s="146" t="s">
        <v>169</v>
      </c>
      <c r="F114" s="146">
        <v>71.08</v>
      </c>
      <c r="G114" s="146">
        <v>71.08</v>
      </c>
      <c r="H114" s="146">
        <v>74.63</v>
      </c>
      <c r="I114" s="146">
        <v>74.63</v>
      </c>
    </row>
    <row r="115" spans="1:9" ht="51" x14ac:dyDescent="0.2">
      <c r="A115" s="146">
        <v>114</v>
      </c>
      <c r="B115" s="146" t="s">
        <v>359</v>
      </c>
      <c r="C115" s="146" t="s">
        <v>357</v>
      </c>
      <c r="D115" s="146">
        <v>1</v>
      </c>
      <c r="E115" s="146" t="s">
        <v>169</v>
      </c>
      <c r="F115" s="146">
        <v>50.53</v>
      </c>
      <c r="G115" s="146">
        <v>50.53</v>
      </c>
      <c r="H115" s="146">
        <v>53.06</v>
      </c>
      <c r="I115" s="146">
        <v>53.06</v>
      </c>
    </row>
    <row r="116" spans="1:9" ht="51" x14ac:dyDescent="0.2">
      <c r="A116" s="146">
        <v>115</v>
      </c>
      <c r="B116" s="146" t="s">
        <v>360</v>
      </c>
      <c r="C116" s="146" t="s">
        <v>361</v>
      </c>
      <c r="D116" s="146">
        <v>3</v>
      </c>
      <c r="E116" s="146" t="s">
        <v>132</v>
      </c>
      <c r="F116" s="146">
        <v>90.43</v>
      </c>
      <c r="G116" s="146">
        <v>217.29</v>
      </c>
      <c r="H116" s="146">
        <v>94.95</v>
      </c>
      <c r="I116" s="146">
        <v>284.85000000000002</v>
      </c>
    </row>
    <row r="117" spans="1:9" ht="51" x14ac:dyDescent="0.2">
      <c r="A117" s="146">
        <v>116</v>
      </c>
      <c r="B117" s="146" t="s">
        <v>362</v>
      </c>
      <c r="C117" s="146" t="s">
        <v>363</v>
      </c>
      <c r="D117" s="146">
        <v>50</v>
      </c>
      <c r="E117" s="146" t="s">
        <v>364</v>
      </c>
      <c r="F117" s="146">
        <v>15.59</v>
      </c>
      <c r="G117" s="146">
        <v>779.5</v>
      </c>
      <c r="H117" s="146">
        <v>16.37</v>
      </c>
      <c r="I117" s="146">
        <v>818.48</v>
      </c>
    </row>
    <row r="118" spans="1:9" ht="38.25" x14ac:dyDescent="0.2">
      <c r="A118" s="146">
        <v>117</v>
      </c>
      <c r="B118" s="146" t="s">
        <v>365</v>
      </c>
      <c r="C118" s="146" t="s">
        <v>366</v>
      </c>
      <c r="D118" s="146">
        <v>1</v>
      </c>
      <c r="E118" s="146" t="s">
        <v>135</v>
      </c>
      <c r="F118" s="147">
        <v>1050</v>
      </c>
      <c r="G118" s="147">
        <v>1050</v>
      </c>
      <c r="H118" s="147">
        <v>1102.5</v>
      </c>
      <c r="I118" s="147">
        <v>1102.5</v>
      </c>
    </row>
    <row r="119" spans="1:9" ht="38.25" x14ac:dyDescent="0.2">
      <c r="A119" s="146">
        <v>118</v>
      </c>
      <c r="B119" s="146" t="s">
        <v>367</v>
      </c>
      <c r="C119" s="146" t="s">
        <v>368</v>
      </c>
      <c r="D119" s="146">
        <v>1</v>
      </c>
      <c r="E119" s="146" t="s">
        <v>135</v>
      </c>
      <c r="F119" s="146">
        <v>14.69</v>
      </c>
      <c r="G119" s="146">
        <v>14.69</v>
      </c>
      <c r="H119" s="146">
        <v>15.42</v>
      </c>
      <c r="I119" s="146">
        <v>15.42</v>
      </c>
    </row>
    <row r="120" spans="1:9" ht="38.25" x14ac:dyDescent="0.2">
      <c r="A120" s="146">
        <v>119</v>
      </c>
      <c r="B120" s="146" t="s">
        <v>369</v>
      </c>
      <c r="C120" s="146" t="s">
        <v>370</v>
      </c>
      <c r="D120" s="146">
        <v>8</v>
      </c>
      <c r="E120" s="146" t="s">
        <v>132</v>
      </c>
      <c r="F120" s="146">
        <v>141.55000000000001</v>
      </c>
      <c r="G120" s="147">
        <v>1132.4000000000001</v>
      </c>
      <c r="H120" s="146">
        <v>148.63</v>
      </c>
      <c r="I120" s="147">
        <v>1189.02</v>
      </c>
    </row>
    <row r="121" spans="1:9" ht="63.75" x14ac:dyDescent="0.2">
      <c r="A121" s="146">
        <v>120</v>
      </c>
      <c r="B121" s="146" t="s">
        <v>371</v>
      </c>
      <c r="C121" s="146" t="s">
        <v>372</v>
      </c>
      <c r="D121" s="146">
        <v>10</v>
      </c>
      <c r="E121" s="146" t="s">
        <v>164</v>
      </c>
      <c r="F121" s="146">
        <v>132.41</v>
      </c>
      <c r="G121" s="147">
        <v>1324.1</v>
      </c>
      <c r="H121" s="146">
        <v>139.03</v>
      </c>
      <c r="I121" s="147">
        <v>1390.31</v>
      </c>
    </row>
    <row r="122" spans="1:9" ht="51" x14ac:dyDescent="0.2">
      <c r="A122" s="146">
        <v>121</v>
      </c>
      <c r="B122" s="146" t="s">
        <v>373</v>
      </c>
      <c r="C122" s="146" t="s">
        <v>374</v>
      </c>
      <c r="D122" s="146">
        <v>2</v>
      </c>
      <c r="E122" s="146" t="s">
        <v>169</v>
      </c>
      <c r="F122" s="146">
        <v>48.46</v>
      </c>
      <c r="G122" s="146">
        <v>96.92</v>
      </c>
      <c r="H122" s="146">
        <v>50.88</v>
      </c>
      <c r="I122" s="146">
        <v>101.77</v>
      </c>
    </row>
    <row r="123" spans="1:9" ht="63.75" x14ac:dyDescent="0.2">
      <c r="A123" s="146">
        <v>122</v>
      </c>
      <c r="B123" s="146" t="s">
        <v>375</v>
      </c>
      <c r="C123" s="146" t="s">
        <v>376</v>
      </c>
      <c r="D123" s="146">
        <v>1</v>
      </c>
      <c r="E123" s="146" t="s">
        <v>169</v>
      </c>
      <c r="F123" s="146">
        <v>186.21</v>
      </c>
      <c r="G123" s="146">
        <v>186.21</v>
      </c>
      <c r="H123" s="146">
        <v>195.52</v>
      </c>
      <c r="I123" s="146">
        <v>195.52</v>
      </c>
    </row>
    <row r="124" spans="1:9" ht="89.25" x14ac:dyDescent="0.2">
      <c r="A124" s="146">
        <v>123</v>
      </c>
      <c r="B124" s="146" t="s">
        <v>377</v>
      </c>
      <c r="C124" s="146" t="s">
        <v>378</v>
      </c>
      <c r="D124" s="146">
        <v>2</v>
      </c>
      <c r="E124" s="146" t="s">
        <v>132</v>
      </c>
      <c r="F124" s="146">
        <v>486.13</v>
      </c>
      <c r="G124" s="146">
        <v>972.26</v>
      </c>
      <c r="H124" s="146">
        <v>510.44</v>
      </c>
      <c r="I124" s="147">
        <v>1020.87</v>
      </c>
    </row>
    <row r="125" spans="1:9" ht="76.5" x14ac:dyDescent="0.2">
      <c r="A125" s="146">
        <v>124</v>
      </c>
      <c r="B125" s="146" t="s">
        <v>379</v>
      </c>
      <c r="C125" s="146" t="s">
        <v>378</v>
      </c>
      <c r="D125" s="146">
        <v>1</v>
      </c>
      <c r="E125" s="146" t="s">
        <v>132</v>
      </c>
      <c r="F125" s="146">
        <v>438.52</v>
      </c>
      <c r="G125" s="146">
        <v>438.52</v>
      </c>
      <c r="H125" s="146">
        <v>460.45</v>
      </c>
      <c r="I125" s="146">
        <v>460.45</v>
      </c>
    </row>
    <row r="126" spans="1:9" ht="76.5" x14ac:dyDescent="0.2">
      <c r="A126" s="146">
        <v>125</v>
      </c>
      <c r="B126" s="146" t="s">
        <v>380</v>
      </c>
      <c r="C126" s="146" t="s">
        <v>378</v>
      </c>
      <c r="D126" s="146">
        <v>2</v>
      </c>
      <c r="E126" s="146" t="s">
        <v>132</v>
      </c>
      <c r="F126" s="146">
        <v>569.79999999999995</v>
      </c>
      <c r="G126" s="147">
        <v>1139.5999999999999</v>
      </c>
      <c r="H126" s="146">
        <v>598.29</v>
      </c>
      <c r="I126" s="147">
        <v>1196.58</v>
      </c>
    </row>
    <row r="127" spans="1:9" ht="76.5" x14ac:dyDescent="0.2">
      <c r="A127" s="146">
        <v>126</v>
      </c>
      <c r="B127" s="146" t="s">
        <v>381</v>
      </c>
      <c r="C127" s="146" t="s">
        <v>378</v>
      </c>
      <c r="D127" s="146">
        <v>2</v>
      </c>
      <c r="E127" s="146" t="s">
        <v>132</v>
      </c>
      <c r="F127" s="146">
        <v>486.13</v>
      </c>
      <c r="G127" s="146">
        <v>972.26</v>
      </c>
      <c r="H127" s="146">
        <v>510.44</v>
      </c>
      <c r="I127" s="147">
        <v>1020.87</v>
      </c>
    </row>
    <row r="128" spans="1:9" ht="76.5" x14ac:dyDescent="0.2">
      <c r="A128" s="146">
        <v>127</v>
      </c>
      <c r="B128" s="146" t="s">
        <v>382</v>
      </c>
      <c r="C128" s="146" t="s">
        <v>378</v>
      </c>
      <c r="D128" s="146">
        <v>2</v>
      </c>
      <c r="E128" s="146" t="s">
        <v>132</v>
      </c>
      <c r="F128" s="146">
        <v>441.38</v>
      </c>
      <c r="G128" s="146">
        <v>882.76</v>
      </c>
      <c r="H128" s="146">
        <v>463.45</v>
      </c>
      <c r="I128" s="146">
        <v>926.9</v>
      </c>
    </row>
    <row r="129" spans="1:9" ht="76.5" x14ac:dyDescent="0.2">
      <c r="A129" s="146">
        <v>128</v>
      </c>
      <c r="B129" s="146" t="s">
        <v>383</v>
      </c>
      <c r="C129" s="146" t="s">
        <v>378</v>
      </c>
      <c r="D129" s="146">
        <v>2</v>
      </c>
      <c r="E129" s="146" t="s">
        <v>132</v>
      </c>
      <c r="F129" s="146">
        <v>438.52</v>
      </c>
      <c r="G129" s="146">
        <v>877.04</v>
      </c>
      <c r="H129" s="146">
        <v>460.45</v>
      </c>
      <c r="I129" s="146">
        <v>920.89</v>
      </c>
    </row>
    <row r="130" spans="1:9" ht="76.5" x14ac:dyDescent="0.2">
      <c r="A130" s="146">
        <v>129</v>
      </c>
      <c r="B130" s="146" t="s">
        <v>384</v>
      </c>
      <c r="C130" s="146" t="s">
        <v>378</v>
      </c>
      <c r="D130" s="146">
        <v>2</v>
      </c>
      <c r="E130" s="146" t="s">
        <v>132</v>
      </c>
      <c r="F130" s="146">
        <v>441.38</v>
      </c>
      <c r="G130" s="146">
        <v>882.76</v>
      </c>
      <c r="H130" s="146">
        <v>463.45</v>
      </c>
      <c r="I130" s="146">
        <v>926.9</v>
      </c>
    </row>
    <row r="131" spans="1:9" ht="102" x14ac:dyDescent="0.2">
      <c r="A131" s="146">
        <v>130</v>
      </c>
      <c r="B131" s="146" t="s">
        <v>385</v>
      </c>
      <c r="C131" s="146" t="s">
        <v>378</v>
      </c>
      <c r="D131" s="146">
        <v>3</v>
      </c>
      <c r="E131" s="146" t="s">
        <v>132</v>
      </c>
      <c r="F131" s="146">
        <v>689.41</v>
      </c>
      <c r="G131" s="147">
        <v>2068.23</v>
      </c>
      <c r="H131" s="146">
        <v>723.88</v>
      </c>
      <c r="I131" s="147">
        <v>2171.64</v>
      </c>
    </row>
    <row r="132" spans="1:9" ht="76.5" x14ac:dyDescent="0.2">
      <c r="A132" s="146">
        <v>131</v>
      </c>
      <c r="B132" s="146" t="s">
        <v>386</v>
      </c>
      <c r="C132" s="146" t="s">
        <v>378</v>
      </c>
      <c r="D132" s="146">
        <v>2</v>
      </c>
      <c r="E132" s="146" t="s">
        <v>132</v>
      </c>
      <c r="F132" s="146">
        <v>438.52</v>
      </c>
      <c r="G132" s="146">
        <v>877.04</v>
      </c>
      <c r="H132" s="146">
        <v>460.45</v>
      </c>
      <c r="I132" s="146">
        <v>920.89</v>
      </c>
    </row>
    <row r="133" spans="1:9" ht="76.5" x14ac:dyDescent="0.2">
      <c r="A133" s="146">
        <v>132</v>
      </c>
      <c r="B133" s="146" t="s">
        <v>387</v>
      </c>
      <c r="C133" s="146" t="s">
        <v>378</v>
      </c>
      <c r="D133" s="146">
        <v>2</v>
      </c>
      <c r="E133" s="146" t="s">
        <v>132</v>
      </c>
      <c r="F133" s="146">
        <v>438.52</v>
      </c>
      <c r="G133" s="146">
        <v>877.04</v>
      </c>
      <c r="H133" s="146">
        <v>460.45</v>
      </c>
      <c r="I133" s="146">
        <v>920.89</v>
      </c>
    </row>
    <row r="134" spans="1:9" ht="89.25" x14ac:dyDescent="0.2">
      <c r="A134" s="146">
        <v>133</v>
      </c>
      <c r="B134" s="146" t="s">
        <v>388</v>
      </c>
      <c r="C134" s="146" t="s">
        <v>378</v>
      </c>
      <c r="D134" s="146">
        <v>3</v>
      </c>
      <c r="E134" s="146" t="s">
        <v>132</v>
      </c>
      <c r="F134" s="146">
        <v>569.79999999999995</v>
      </c>
      <c r="G134" s="147">
        <v>1709.4</v>
      </c>
      <c r="H134" s="146">
        <v>598.29</v>
      </c>
      <c r="I134" s="147">
        <v>1794.87</v>
      </c>
    </row>
    <row r="135" spans="1:9" ht="102" x14ac:dyDescent="0.2">
      <c r="A135" s="146">
        <v>134</v>
      </c>
      <c r="B135" s="146" t="s">
        <v>389</v>
      </c>
      <c r="C135" s="146" t="s">
        <v>378</v>
      </c>
      <c r="D135" s="146">
        <v>3</v>
      </c>
      <c r="E135" s="146" t="s">
        <v>132</v>
      </c>
      <c r="F135" s="146">
        <v>901.16</v>
      </c>
      <c r="G135" s="147">
        <v>2703.48</v>
      </c>
      <c r="H135" s="146">
        <v>946.22</v>
      </c>
      <c r="I135" s="147">
        <v>2838.65</v>
      </c>
    </row>
    <row r="136" spans="1:9" ht="76.5" x14ac:dyDescent="0.2">
      <c r="A136" s="146">
        <v>135</v>
      </c>
      <c r="B136" s="146" t="s">
        <v>390</v>
      </c>
      <c r="C136" s="146" t="s">
        <v>378</v>
      </c>
      <c r="D136" s="146">
        <v>1</v>
      </c>
      <c r="E136" s="146" t="s">
        <v>132</v>
      </c>
      <c r="F136" s="146">
        <v>901.16</v>
      </c>
      <c r="G136" s="146">
        <v>901.16</v>
      </c>
      <c r="H136" s="146">
        <v>946.22</v>
      </c>
      <c r="I136" s="146">
        <v>946.22</v>
      </c>
    </row>
    <row r="137" spans="1:9" ht="76.5" x14ac:dyDescent="0.2">
      <c r="A137" s="146">
        <v>136</v>
      </c>
      <c r="B137" s="146" t="s">
        <v>391</v>
      </c>
      <c r="C137" s="146" t="s">
        <v>378</v>
      </c>
      <c r="D137" s="146">
        <v>3</v>
      </c>
      <c r="E137" s="146" t="s">
        <v>132</v>
      </c>
      <c r="F137" s="146">
        <v>569.79999999999995</v>
      </c>
      <c r="G137" s="147">
        <v>1709.4</v>
      </c>
      <c r="H137" s="146">
        <v>598.29</v>
      </c>
      <c r="I137" s="147">
        <v>1794.87</v>
      </c>
    </row>
    <row r="138" spans="1:9" ht="76.5" x14ac:dyDescent="0.2">
      <c r="A138" s="146">
        <v>137</v>
      </c>
      <c r="B138" s="146" t="s">
        <v>392</v>
      </c>
      <c r="C138" s="146" t="s">
        <v>378</v>
      </c>
      <c r="D138" s="146">
        <v>3</v>
      </c>
      <c r="E138" s="146" t="s">
        <v>132</v>
      </c>
      <c r="F138" s="146">
        <v>438.52</v>
      </c>
      <c r="G138" s="147">
        <v>1315.56</v>
      </c>
      <c r="H138" s="146">
        <v>460.45</v>
      </c>
      <c r="I138" s="147">
        <v>1381.34</v>
      </c>
    </row>
    <row r="139" spans="1:9" ht="76.5" x14ac:dyDescent="0.2">
      <c r="A139" s="146">
        <v>138</v>
      </c>
      <c r="B139" s="146" t="s">
        <v>393</v>
      </c>
      <c r="C139" s="146" t="s">
        <v>378</v>
      </c>
      <c r="D139" s="146">
        <v>3</v>
      </c>
      <c r="E139" s="146" t="s">
        <v>132</v>
      </c>
      <c r="F139" s="146">
        <v>438.52</v>
      </c>
      <c r="G139" s="147">
        <v>1315.56</v>
      </c>
      <c r="H139" s="146">
        <v>460.45</v>
      </c>
      <c r="I139" s="147">
        <v>1381.34</v>
      </c>
    </row>
    <row r="140" spans="1:9" ht="76.5" x14ac:dyDescent="0.2">
      <c r="A140" s="146">
        <v>139</v>
      </c>
      <c r="B140" s="146" t="s">
        <v>394</v>
      </c>
      <c r="C140" s="146" t="s">
        <v>378</v>
      </c>
      <c r="D140" s="146">
        <v>2</v>
      </c>
      <c r="E140" s="146" t="s">
        <v>132</v>
      </c>
      <c r="F140" s="146">
        <v>398.65</v>
      </c>
      <c r="G140" s="146">
        <v>797.3</v>
      </c>
      <c r="H140" s="146">
        <v>418.58</v>
      </c>
      <c r="I140" s="146">
        <v>837.17</v>
      </c>
    </row>
    <row r="141" spans="1:9" ht="114.75" x14ac:dyDescent="0.2">
      <c r="A141" s="146">
        <v>140</v>
      </c>
      <c r="B141" s="146" t="s">
        <v>395</v>
      </c>
      <c r="C141" s="146" t="s">
        <v>378</v>
      </c>
      <c r="D141" s="146">
        <v>2</v>
      </c>
      <c r="E141" s="146" t="s">
        <v>132</v>
      </c>
      <c r="F141" s="146">
        <v>509.96</v>
      </c>
      <c r="G141" s="147">
        <v>1019.92</v>
      </c>
      <c r="H141" s="146">
        <v>535.46</v>
      </c>
      <c r="I141" s="147">
        <v>1070.92</v>
      </c>
    </row>
    <row r="142" spans="1:9" ht="76.5" x14ac:dyDescent="0.2">
      <c r="A142" s="146">
        <v>141</v>
      </c>
      <c r="B142" s="146" t="s">
        <v>396</v>
      </c>
      <c r="C142" s="146" t="s">
        <v>378</v>
      </c>
      <c r="D142" s="146">
        <v>2</v>
      </c>
      <c r="E142" s="146" t="s">
        <v>132</v>
      </c>
      <c r="F142" s="146">
        <v>478.39</v>
      </c>
      <c r="G142" s="146">
        <v>956.78</v>
      </c>
      <c r="H142" s="146">
        <v>502.31</v>
      </c>
      <c r="I142" s="147">
        <v>1004.62</v>
      </c>
    </row>
    <row r="143" spans="1:9" ht="63.75" x14ac:dyDescent="0.2">
      <c r="A143" s="146">
        <v>142</v>
      </c>
      <c r="B143" s="146" t="s">
        <v>397</v>
      </c>
      <c r="C143" s="146" t="s">
        <v>398</v>
      </c>
      <c r="D143" s="146">
        <v>5</v>
      </c>
      <c r="E143" s="146" t="s">
        <v>164</v>
      </c>
      <c r="F143" s="146">
        <v>29.93</v>
      </c>
      <c r="G143" s="146">
        <v>146.65</v>
      </c>
      <c r="H143" s="146">
        <v>31.43</v>
      </c>
      <c r="I143" s="146">
        <v>157.13</v>
      </c>
    </row>
    <row r="144" spans="1:9" ht="51" x14ac:dyDescent="0.2">
      <c r="A144" s="146">
        <v>143</v>
      </c>
      <c r="B144" s="146" t="s">
        <v>399</v>
      </c>
      <c r="C144" s="146" t="s">
        <v>400</v>
      </c>
      <c r="D144" s="146">
        <v>3</v>
      </c>
      <c r="E144" s="146" t="s">
        <v>135</v>
      </c>
      <c r="F144" s="146">
        <v>120.95</v>
      </c>
      <c r="G144" s="146">
        <v>362.85</v>
      </c>
      <c r="H144" s="146">
        <v>127</v>
      </c>
      <c r="I144" s="146">
        <v>380.99</v>
      </c>
    </row>
    <row r="145" spans="1:9" ht="51" x14ac:dyDescent="0.2">
      <c r="A145" s="146">
        <v>144</v>
      </c>
      <c r="B145" s="146" t="s">
        <v>401</v>
      </c>
      <c r="C145" s="146" t="s">
        <v>402</v>
      </c>
      <c r="D145" s="146">
        <v>3</v>
      </c>
      <c r="E145" s="146" t="s">
        <v>135</v>
      </c>
      <c r="F145" s="146">
        <v>168.78</v>
      </c>
      <c r="G145" s="146">
        <v>675.12</v>
      </c>
      <c r="H145" s="146">
        <v>177.22</v>
      </c>
      <c r="I145" s="146">
        <v>708.88</v>
      </c>
    </row>
    <row r="146" spans="1:9" ht="51" x14ac:dyDescent="0.2">
      <c r="A146" s="146">
        <v>145</v>
      </c>
      <c r="B146" s="146" t="s">
        <v>403</v>
      </c>
      <c r="C146" s="146" t="s">
        <v>404</v>
      </c>
      <c r="D146" s="146">
        <v>3</v>
      </c>
      <c r="E146" s="146" t="s">
        <v>135</v>
      </c>
      <c r="F146" s="146">
        <v>320.35000000000002</v>
      </c>
      <c r="G146" s="146">
        <v>961.05</v>
      </c>
      <c r="H146" s="146">
        <v>336.37</v>
      </c>
      <c r="I146" s="147">
        <v>1009.1</v>
      </c>
    </row>
    <row r="147" spans="1:9" ht="63.75" x14ac:dyDescent="0.2">
      <c r="A147" s="146">
        <v>146</v>
      </c>
      <c r="B147" s="146" t="s">
        <v>405</v>
      </c>
      <c r="C147" s="146" t="s">
        <v>406</v>
      </c>
      <c r="D147" s="146">
        <v>5</v>
      </c>
      <c r="E147" s="146" t="s">
        <v>132</v>
      </c>
      <c r="F147" s="146">
        <v>52.94</v>
      </c>
      <c r="G147" s="146">
        <v>264.7</v>
      </c>
      <c r="H147" s="146">
        <v>55.59</v>
      </c>
      <c r="I147" s="146">
        <v>277.94</v>
      </c>
    </row>
    <row r="148" spans="1:9" ht="51" x14ac:dyDescent="0.2">
      <c r="A148" s="146">
        <v>147</v>
      </c>
      <c r="B148" s="146" t="s">
        <v>407</v>
      </c>
      <c r="C148" s="146" t="s">
        <v>408</v>
      </c>
      <c r="D148" s="146">
        <v>30</v>
      </c>
      <c r="E148" s="146" t="s">
        <v>132</v>
      </c>
      <c r="F148" s="146">
        <v>20.73</v>
      </c>
      <c r="G148" s="146">
        <v>621.9</v>
      </c>
      <c r="H148" s="146">
        <v>21.77</v>
      </c>
      <c r="I148" s="146">
        <v>653</v>
      </c>
    </row>
    <row r="149" spans="1:9" ht="63.75" x14ac:dyDescent="0.2">
      <c r="A149" s="146">
        <v>148</v>
      </c>
      <c r="B149" s="146" t="s">
        <v>409</v>
      </c>
      <c r="C149" s="146" t="s">
        <v>410</v>
      </c>
      <c r="D149" s="146">
        <v>1</v>
      </c>
      <c r="E149" s="146" t="s">
        <v>169</v>
      </c>
      <c r="F149" s="146">
        <v>465.99</v>
      </c>
      <c r="G149" s="146">
        <v>465.99</v>
      </c>
      <c r="H149" s="146">
        <v>489.29</v>
      </c>
      <c r="I149" s="146">
        <v>489.29</v>
      </c>
    </row>
    <row r="150" spans="1:9" ht="63.75" x14ac:dyDescent="0.2">
      <c r="A150" s="146">
        <v>149</v>
      </c>
      <c r="B150" s="146" t="s">
        <v>411</v>
      </c>
      <c r="C150" s="146" t="s">
        <v>412</v>
      </c>
      <c r="D150" s="146">
        <v>4</v>
      </c>
      <c r="E150" s="146" t="s">
        <v>164</v>
      </c>
      <c r="F150" s="146">
        <v>198.52</v>
      </c>
      <c r="G150" s="146">
        <v>794.08</v>
      </c>
      <c r="H150" s="146">
        <v>208.45</v>
      </c>
      <c r="I150" s="146">
        <v>833.78</v>
      </c>
    </row>
    <row r="151" spans="1:9" ht="51" x14ac:dyDescent="0.2">
      <c r="A151" s="146">
        <v>150</v>
      </c>
      <c r="B151" s="146" t="s">
        <v>413</v>
      </c>
      <c r="C151" s="146" t="s">
        <v>414</v>
      </c>
      <c r="D151" s="146">
        <v>6</v>
      </c>
      <c r="E151" s="146" t="s">
        <v>164</v>
      </c>
      <c r="F151" s="146">
        <v>199</v>
      </c>
      <c r="G151" s="147">
        <v>1194</v>
      </c>
      <c r="H151" s="146">
        <v>208.95</v>
      </c>
      <c r="I151" s="147">
        <v>1253.7</v>
      </c>
    </row>
    <row r="152" spans="1:9" ht="76.5" x14ac:dyDescent="0.2">
      <c r="A152" s="146">
        <v>151</v>
      </c>
      <c r="B152" s="146" t="s">
        <v>415</v>
      </c>
      <c r="C152" s="146" t="s">
        <v>416</v>
      </c>
      <c r="D152" s="146">
        <v>12</v>
      </c>
      <c r="E152" s="146" t="s">
        <v>164</v>
      </c>
      <c r="F152" s="146">
        <v>70.510000000000005</v>
      </c>
      <c r="G152" s="146">
        <v>846.12</v>
      </c>
      <c r="H152" s="146">
        <v>74.040000000000006</v>
      </c>
      <c r="I152" s="146">
        <v>888.43</v>
      </c>
    </row>
    <row r="153" spans="1:9" ht="63.75" x14ac:dyDescent="0.2">
      <c r="A153" s="146">
        <v>152</v>
      </c>
      <c r="B153" s="146" t="s">
        <v>417</v>
      </c>
      <c r="C153" s="146" t="s">
        <v>418</v>
      </c>
      <c r="D153" s="146">
        <v>10</v>
      </c>
      <c r="E153" s="146" t="s">
        <v>164</v>
      </c>
      <c r="F153" s="146">
        <v>222.79</v>
      </c>
      <c r="G153" s="147">
        <v>2227.9</v>
      </c>
      <c r="H153" s="146">
        <v>233.93</v>
      </c>
      <c r="I153" s="147">
        <v>2339.3000000000002</v>
      </c>
    </row>
    <row r="154" spans="1:9" ht="76.5" x14ac:dyDescent="0.2">
      <c r="A154" s="146">
        <v>153</v>
      </c>
      <c r="B154" s="146" t="s">
        <v>419</v>
      </c>
      <c r="C154" s="146" t="s">
        <v>420</v>
      </c>
      <c r="D154" s="146">
        <v>2</v>
      </c>
      <c r="E154" s="146" t="s">
        <v>169</v>
      </c>
      <c r="F154" s="146">
        <v>169.06</v>
      </c>
      <c r="G154" s="146">
        <v>338.12</v>
      </c>
      <c r="H154" s="146">
        <v>177.51</v>
      </c>
      <c r="I154" s="146">
        <v>355.03</v>
      </c>
    </row>
    <row r="155" spans="1:9" x14ac:dyDescent="0.2">
      <c r="A155" s="181" t="s">
        <v>421</v>
      </c>
      <c r="B155" s="181"/>
      <c r="C155" s="181"/>
      <c r="D155" s="181"/>
      <c r="E155" s="181"/>
      <c r="F155" s="181"/>
      <c r="G155" s="181"/>
      <c r="H155" s="181"/>
      <c r="I155" s="148">
        <v>190596.44</v>
      </c>
    </row>
    <row r="156" spans="1:9" x14ac:dyDescent="0.2">
      <c r="A156" s="181" t="s">
        <v>422</v>
      </c>
      <c r="B156" s="181"/>
      <c r="C156" s="181"/>
      <c r="D156" s="181"/>
      <c r="E156" s="181"/>
      <c r="F156" s="181"/>
      <c r="G156" s="181"/>
      <c r="H156" s="181"/>
      <c r="I156" s="149">
        <v>200126.26</v>
      </c>
    </row>
    <row r="157" spans="1:9" x14ac:dyDescent="0.2">
      <c r="A157"/>
      <c r="B157"/>
      <c r="C157"/>
      <c r="D157"/>
      <c r="E157"/>
      <c r="F157"/>
      <c r="G157"/>
      <c r="H157"/>
      <c r="I157"/>
    </row>
    <row r="158" spans="1:9" x14ac:dyDescent="0.2">
      <c r="A158"/>
      <c r="B158"/>
      <c r="C158"/>
      <c r="D158"/>
      <c r="E158"/>
      <c r="F158"/>
      <c r="G158"/>
      <c r="H158"/>
      <c r="I158"/>
    </row>
  </sheetData>
  <mergeCells count="2">
    <mergeCell ref="A155:H155"/>
    <mergeCell ref="A156:H156"/>
  </mergeCells>
  <pageMargins left="0.511811024" right="0.511811024" top="0.78740157499999996" bottom="0.78740157499999996" header="0.31496062000000002" footer="0.31496062000000002"/>
  <pageSetup paperSize="9" scale="59" orientation="portrait" r:id="rId1"/>
  <rowBreaks count="1" manualBreakCount="1">
    <brk id="15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7D4FA-4C50-4231-8357-E77E4CDA632F}">
  <sheetPr>
    <tabColor theme="3" tint="0.59999389629810485"/>
  </sheetPr>
  <dimension ref="A1:J13"/>
  <sheetViews>
    <sheetView zoomScale="85" zoomScaleNormal="85" workbookViewId="0">
      <selection activeCell="J13" sqref="J13"/>
    </sheetView>
  </sheetViews>
  <sheetFormatPr defaultColWidth="9.140625" defaultRowHeight="12.75" x14ac:dyDescent="0.2"/>
  <cols>
    <col min="1" max="1" width="9.140625" style="106"/>
    <col min="2" max="2" width="30" style="106" customWidth="1"/>
    <col min="3" max="8" width="9.140625" style="106"/>
    <col min="9" max="9" width="11.28515625" style="106" bestFit="1" customWidth="1"/>
    <col min="10" max="10" width="14.7109375" style="106" bestFit="1" customWidth="1"/>
    <col min="11" max="16384" width="9.140625" style="106"/>
  </cols>
  <sheetData>
    <row r="1" spans="1:10" ht="13.5" thickBot="1" x14ac:dyDescent="0.25"/>
    <row r="2" spans="1:10" ht="90" thickBot="1" x14ac:dyDescent="0.25">
      <c r="A2" s="141" t="s">
        <v>122</v>
      </c>
      <c r="B2" s="141" t="s">
        <v>87</v>
      </c>
      <c r="C2" s="141" t="s">
        <v>423</v>
      </c>
      <c r="D2" s="141" t="s">
        <v>125</v>
      </c>
      <c r="E2" s="141" t="s">
        <v>424</v>
      </c>
      <c r="F2" s="141" t="s">
        <v>425</v>
      </c>
      <c r="G2" s="141" t="s">
        <v>426</v>
      </c>
      <c r="H2" s="141" t="s">
        <v>427</v>
      </c>
      <c r="I2" s="141" t="s">
        <v>428</v>
      </c>
      <c r="J2" s="141" t="s">
        <v>429</v>
      </c>
    </row>
    <row r="3" spans="1:10" ht="26.25" thickBot="1" x14ac:dyDescent="0.25">
      <c r="A3" s="142">
        <v>44</v>
      </c>
      <c r="B3" s="142" t="s">
        <v>221</v>
      </c>
      <c r="C3" s="142">
        <v>1</v>
      </c>
      <c r="D3" s="142" t="s">
        <v>132</v>
      </c>
      <c r="E3" s="142" t="s">
        <v>430</v>
      </c>
      <c r="F3" s="142">
        <v>643.30999999999995</v>
      </c>
      <c r="G3" s="142">
        <v>643.30999999999995</v>
      </c>
      <c r="H3" s="150">
        <v>1.67E-2</v>
      </c>
      <c r="I3" s="142">
        <v>10.74</v>
      </c>
      <c r="J3" s="142">
        <v>128.88</v>
      </c>
    </row>
    <row r="4" spans="1:10" ht="26.25" thickBot="1" x14ac:dyDescent="0.25">
      <c r="A4" s="142">
        <v>47</v>
      </c>
      <c r="B4" s="142" t="s">
        <v>229</v>
      </c>
      <c r="C4" s="142">
        <v>3</v>
      </c>
      <c r="D4" s="142" t="s">
        <v>132</v>
      </c>
      <c r="E4" s="142" t="s">
        <v>430</v>
      </c>
      <c r="F4" s="142">
        <v>103.85</v>
      </c>
      <c r="G4" s="142">
        <v>311.54000000000002</v>
      </c>
      <c r="H4" s="150">
        <v>1.67E-2</v>
      </c>
      <c r="I4" s="142">
        <v>5.2</v>
      </c>
      <c r="J4" s="142">
        <v>62.4</v>
      </c>
    </row>
    <row r="5" spans="1:10" ht="26.25" thickBot="1" x14ac:dyDescent="0.25">
      <c r="A5" s="142">
        <v>48</v>
      </c>
      <c r="B5" s="142" t="s">
        <v>231</v>
      </c>
      <c r="C5" s="142">
        <v>2</v>
      </c>
      <c r="D5" s="142" t="s">
        <v>132</v>
      </c>
      <c r="E5" s="142" t="s">
        <v>430</v>
      </c>
      <c r="F5" s="142">
        <v>274.27999999999997</v>
      </c>
      <c r="G5" s="142">
        <v>548.55999999999995</v>
      </c>
      <c r="H5" s="150">
        <v>1.67E-2</v>
      </c>
      <c r="I5" s="142">
        <v>9.16</v>
      </c>
      <c r="J5" s="142">
        <v>109.92</v>
      </c>
    </row>
    <row r="6" spans="1:10" ht="13.5" thickBot="1" x14ac:dyDescent="0.25">
      <c r="A6" s="142">
        <v>49</v>
      </c>
      <c r="B6" s="142" t="s">
        <v>233</v>
      </c>
      <c r="C6" s="142">
        <v>2</v>
      </c>
      <c r="D6" s="142" t="s">
        <v>132</v>
      </c>
      <c r="E6" s="142" t="s">
        <v>430</v>
      </c>
      <c r="F6" s="142">
        <v>356.4</v>
      </c>
      <c r="G6" s="142">
        <v>712.8</v>
      </c>
      <c r="H6" s="150">
        <v>1.67E-2</v>
      </c>
      <c r="I6" s="142">
        <v>11.9</v>
      </c>
      <c r="J6" s="142">
        <v>142.80000000000001</v>
      </c>
    </row>
    <row r="7" spans="1:10" ht="13.5" thickBot="1" x14ac:dyDescent="0.25">
      <c r="A7" s="142">
        <v>50</v>
      </c>
      <c r="B7" s="142" t="s">
        <v>235</v>
      </c>
      <c r="C7" s="142">
        <v>1</v>
      </c>
      <c r="D7" s="142" t="s">
        <v>132</v>
      </c>
      <c r="E7" s="142" t="s">
        <v>430</v>
      </c>
      <c r="F7" s="142">
        <v>111.69</v>
      </c>
      <c r="G7" s="142">
        <v>111.69</v>
      </c>
      <c r="H7" s="150">
        <v>1.67E-2</v>
      </c>
      <c r="I7" s="142">
        <v>1.87</v>
      </c>
      <c r="J7" s="142">
        <v>22.44</v>
      </c>
    </row>
    <row r="8" spans="1:10" ht="13.5" thickBot="1" x14ac:dyDescent="0.25">
      <c r="A8" s="142">
        <v>51</v>
      </c>
      <c r="B8" s="142" t="s">
        <v>237</v>
      </c>
      <c r="C8" s="142">
        <v>3</v>
      </c>
      <c r="D8" s="142" t="s">
        <v>132</v>
      </c>
      <c r="E8" s="142" t="s">
        <v>430</v>
      </c>
      <c r="F8" s="142">
        <v>77.040000000000006</v>
      </c>
      <c r="G8" s="142">
        <v>231.12</v>
      </c>
      <c r="H8" s="150">
        <v>1.67E-2</v>
      </c>
      <c r="I8" s="142">
        <v>3.86</v>
      </c>
      <c r="J8" s="142">
        <v>46.32</v>
      </c>
    </row>
    <row r="9" spans="1:10" ht="13.5" thickBot="1" x14ac:dyDescent="0.25">
      <c r="A9" s="142">
        <v>61</v>
      </c>
      <c r="B9" s="142" t="s">
        <v>258</v>
      </c>
      <c r="C9" s="142">
        <v>4</v>
      </c>
      <c r="D9" s="142" t="s">
        <v>132</v>
      </c>
      <c r="E9" s="142" t="s">
        <v>430</v>
      </c>
      <c r="F9" s="142">
        <v>37.32</v>
      </c>
      <c r="G9" s="142">
        <v>149.27000000000001</v>
      </c>
      <c r="H9" s="150">
        <v>1.67E-2</v>
      </c>
      <c r="I9" s="142">
        <v>2.4900000000000002</v>
      </c>
      <c r="J9" s="142">
        <v>29.88</v>
      </c>
    </row>
    <row r="10" spans="1:10" ht="13.5" thickBot="1" x14ac:dyDescent="0.25">
      <c r="A10" s="142">
        <v>110</v>
      </c>
      <c r="B10" s="142" t="s">
        <v>352</v>
      </c>
      <c r="C10" s="142">
        <v>12</v>
      </c>
      <c r="D10" s="142" t="s">
        <v>132</v>
      </c>
      <c r="E10" s="142" t="s">
        <v>430</v>
      </c>
      <c r="F10" s="142">
        <v>182.62</v>
      </c>
      <c r="G10" s="143">
        <v>2191.39</v>
      </c>
      <c r="H10" s="150">
        <v>1.67E-2</v>
      </c>
      <c r="I10" s="142">
        <v>36.6</v>
      </c>
      <c r="J10" s="142">
        <v>439.2</v>
      </c>
    </row>
    <row r="11" spans="1:10" ht="13.5" thickBot="1" x14ac:dyDescent="0.25">
      <c r="A11" s="142">
        <v>119</v>
      </c>
      <c r="B11" s="142" t="s">
        <v>369</v>
      </c>
      <c r="C11" s="142">
        <v>8</v>
      </c>
      <c r="D11" s="142" t="s">
        <v>132</v>
      </c>
      <c r="E11" s="142" t="s">
        <v>430</v>
      </c>
      <c r="F11" s="142">
        <v>148.63</v>
      </c>
      <c r="G11" s="143">
        <v>1189.02</v>
      </c>
      <c r="H11" s="150">
        <v>1.67E-2</v>
      </c>
      <c r="I11" s="142">
        <v>19.86</v>
      </c>
      <c r="J11" s="142">
        <v>238.32</v>
      </c>
    </row>
    <row r="12" spans="1:10" ht="13.5" thickBot="1" x14ac:dyDescent="0.25">
      <c r="A12" s="142">
        <v>146</v>
      </c>
      <c r="B12" s="142" t="s">
        <v>405</v>
      </c>
      <c r="C12" s="142">
        <v>5</v>
      </c>
      <c r="D12" s="142" t="s">
        <v>132</v>
      </c>
      <c r="E12" s="142" t="s">
        <v>430</v>
      </c>
      <c r="F12" s="142">
        <v>55.59</v>
      </c>
      <c r="G12" s="142">
        <v>277.94</v>
      </c>
      <c r="H12" s="150">
        <v>1.67E-2</v>
      </c>
      <c r="I12" s="142">
        <v>4.6399999999999997</v>
      </c>
      <c r="J12" s="142">
        <v>55.68</v>
      </c>
    </row>
    <row r="13" spans="1:10" ht="13.5" thickBot="1" x14ac:dyDescent="0.25">
      <c r="A13" s="178" t="s">
        <v>431</v>
      </c>
      <c r="B13" s="179"/>
      <c r="C13" s="179"/>
      <c r="D13" s="179"/>
      <c r="E13" s="179"/>
      <c r="F13" s="179"/>
      <c r="G13" s="179"/>
      <c r="H13" s="179"/>
      <c r="I13" s="180"/>
      <c r="J13" s="164">
        <v>1275.8399999999999</v>
      </c>
    </row>
  </sheetData>
  <mergeCells count="1">
    <mergeCell ref="A13:I13"/>
  </mergeCells>
  <pageMargins left="0.511811024" right="0.511811024" top="0.78740157499999996" bottom="0.78740157499999996" header="0.31496062000000002" footer="0.31496062000000002"/>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5</vt:i4>
      </vt:variant>
    </vt:vector>
  </HeadingPairs>
  <TitlesOfParts>
    <vt:vector size="12" baseType="lpstr">
      <vt:lpstr>Resumo Geral</vt:lpstr>
      <vt:lpstr>Item 1</vt:lpstr>
      <vt:lpstr>Item 2</vt:lpstr>
      <vt:lpstr>Uniformes</vt:lpstr>
      <vt:lpstr>EPIs</vt:lpstr>
      <vt:lpstr>MATERIAIS</vt:lpstr>
      <vt:lpstr>Depreciação</vt:lpstr>
      <vt:lpstr>'Item 1'!Area_de_impressao</vt:lpstr>
      <vt:lpstr>'Item 2'!Area_de_impressao</vt:lpstr>
      <vt:lpstr>MATERIAIS!Area_de_impressao</vt:lpstr>
      <vt:lpstr>'Item 1'!Print_Area</vt:lpstr>
      <vt:lpstr>'Item 2'!Print_Area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Jorge Luiz de Almeida Amaral Junior</cp:lastModifiedBy>
  <cp:lastPrinted>2025-11-03T15:50:25Z</cp:lastPrinted>
  <dcterms:created xsi:type="dcterms:W3CDTF">2020-07-08T17:34:51Z</dcterms:created>
  <dcterms:modified xsi:type="dcterms:W3CDTF">2026-04-16T19:01:53Z</dcterms:modified>
</cp:coreProperties>
</file>