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ORC\PESQUISAS DE PREÇOS\2026\00200.005891-2026-81 - Manutenção de Elevadores\"/>
    </mc:Choice>
  </mc:AlternateContent>
  <xr:revisionPtr revIDLastSave="0" documentId="13_ncr:1_{5876C508-E740-4028-8EB2-653137E8C227}" xr6:coauthVersionLast="47" xr6:coauthVersionMax="47" xr10:uidLastSave="{00000000-0000-0000-0000-000000000000}"/>
  <bookViews>
    <workbookView xWindow="-120" yWindow="-120" windowWidth="29040" windowHeight="15720" xr2:uid="{8911C7C9-D37F-4B56-9096-B5606BFDA3C9}"/>
  </bookViews>
  <sheets>
    <sheet name="Orçamentária" sheetId="1" r:id="rId1"/>
  </sheets>
  <externalReferences>
    <externalReference r:id="rId2"/>
  </externalReferences>
  <definedNames>
    <definedName name="_FilterDatabase" localSheetId="0" hidden="1">Orçamentária!$A$5:$H$5</definedName>
    <definedName name="_xlnm._FilterDatabase" localSheetId="0" hidden="1">Orçamentária!$A$5:$H$20</definedName>
    <definedName name="_xlnm.Print_Area" localSheetId="0">Orçamentária!$A$1:$G$21</definedName>
    <definedName name="Arial">#REF!</definedName>
    <definedName name="Print_Area" localSheetId="0">Orçamentária!$A$1:$G$21</definedName>
    <definedName name="Print_Titles" localSheetId="0">Orçamentária!$1:$5</definedName>
    <definedName name="_xlnm.Print_Titles" localSheetId="0">Orçamentária!$1:$5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9" i="1"/>
  <c r="G18" i="1"/>
  <c r="G17" i="1"/>
  <c r="G16" i="1"/>
  <c r="G15" i="1"/>
  <c r="F14" i="1"/>
  <c r="F13" i="1"/>
  <c r="G12" i="1"/>
  <c r="G11" i="1"/>
  <c r="G10" i="1"/>
  <c r="G9" i="1"/>
  <c r="G8" i="1"/>
  <c r="F7" i="1"/>
  <c r="F6" i="1"/>
  <c r="A3" i="1"/>
  <c r="A1" i="1"/>
  <c r="G13" i="1" l="1"/>
  <c r="G6" i="1"/>
  <c r="G7" i="1"/>
  <c r="F15" i="1"/>
  <c r="F12" i="1"/>
  <c r="F11" i="1"/>
  <c r="F19" i="1"/>
  <c r="F10" i="1"/>
  <c r="F18" i="1"/>
  <c r="F9" i="1"/>
  <c r="F17" i="1"/>
  <c r="F8" i="1"/>
  <c r="F16" i="1"/>
  <c r="G21" i="1" l="1"/>
</calcChain>
</file>

<file path=xl/sharedStrings.xml><?xml version="1.0" encoding="utf-8"?>
<sst xmlns="http://schemas.openxmlformats.org/spreadsheetml/2006/main" count="41" uniqueCount="28">
  <si>
    <t>Zero</t>
  </si>
  <si>
    <t>PLANILHA ORÇAMENTÁRIA</t>
  </si>
  <si>
    <t>Diferenciado</t>
  </si>
  <si>
    <t>Padrão</t>
  </si>
  <si>
    <t>ITEM</t>
  </si>
  <si>
    <t>DESCRIÇÃO</t>
  </si>
  <si>
    <t>UNIDADE</t>
  </si>
  <si>
    <t>QUANTIDADE</t>
  </si>
  <si>
    <t>PREÇO UNITÁRIO MENSAL</t>
  </si>
  <si>
    <t>PREÇO TOTAL MENSAL</t>
  </si>
  <si>
    <t>PREÇO TOTAL
(30 meses)</t>
  </si>
  <si>
    <t>un</t>
  </si>
  <si>
    <t>Marca: Over (modernização de elevador ThyssenKrupp);
Comando Schmersal 222s;
Máquina EM-33, 5,5kW;
Carga Nominal: 420 kg;
Número de passageiros: 6 pessoas;
Velocidade: 1,0 m/s;
Quantidade de paradas: 8 (oito);
Casa de máquinas: superior;
Finalidade/utilização: residencial serviço e social.
Localização: SQS 309, Blocos C/G e D</t>
  </si>
  <si>
    <t>Marca: Kone (modernização de elevador ThyssenKrupp);
Comando Schmeral Confiance Ápice
Máquina Gearless Torin Drive SGL 206
Carga Nominal: 700 kg;
Número de passageiros: 8;
Velocidade nominal: 1,0 m/s;
Quantidade de paradas: 3 (três);
Percurso: 5,81 m;
Casa de máquinas: superior;
Resgate automático;
Localização: Bloco 13.</t>
  </si>
  <si>
    <t>Marca: Kone (modernização de elevador ThyssenKrupp);
Comando Schmeral Confiance Ápice
Máquina EM-71
Carga Nominal: 1350 kg;
Número de passageiros: 16;
Velocidade nominal: 0,75 m/s;
Quantidade de paradas: 4 (quatro) (SS-T-1-2);
Percurso: 7,37 m;
Casa de máquinas: inferior
Resgate automático;
Localização: Chapelaria.</t>
  </si>
  <si>
    <t>Marca: Kone (modernização de elevador Atlas Schindler);
Comando Schmeral Confiance Ápice
Máquina Gearless Torin Drive GLS23S
Carga Nominal: 600 kg;
Número de passageiros: 8;
Velocidade nominal: 1,0 m/s;
Quantidade de paradas: 2;
Percurso: 3,84 m;
Sem casa de máquinas;
Resgate automático;
Localização: Ala Alexandre Costa e Nilo Coelho.</t>
  </si>
  <si>
    <t>Marca: Kone;
Modelo: PW10/10-19;
Drive KDL16S;
Controle KCE;
Máquina NMX08;
Carga Nominal: 800 kg;
Número de passageiros: 10;
Velocidade nominal: 1 m/s;
Quantidade de paradas: 2;
Percurso: 4,85 m;
Localização: Bloco 01 (Prodasen).</t>
  </si>
  <si>
    <t>Marca: Kone;
Modelo: PW08/10-19;
Drive KDL16S;
Controle KCE;
Máquina NMX08;
Carga Nominal: 630 kg;
Número de passageiros: 8;
Velocidade nominal: 1 m/s;
Quantidade de paradas: 4;
Percurso: 11,175 m;
Localização: Bloco 02 (Interlegis).</t>
  </si>
  <si>
    <t>Plataforma elevatória vertical NBR 9386;
Capacidade: (01) pessoa e (01) cadeira de rodas;
Carga: 400 kg;
Quantidade de paradas: 2 (duas);
Percurso: 3,10 m;
Localização: CCPU.</t>
  </si>
  <si>
    <t>Manutenção corretiva do equipamento descrito no item 1.</t>
  </si>
  <si>
    <t>Manutenção corretiva do equipamento descrito no item 2.</t>
  </si>
  <si>
    <t>Manutenção corretiva do equipamento descrito no item 3.</t>
  </si>
  <si>
    <t>Manutenção corretiva do equipamento descrito no item 4.</t>
  </si>
  <si>
    <t>Manutenção corretiva do equipamento descrito no item 5.</t>
  </si>
  <si>
    <t>Manutenção corretiva do equipamento descrito no item 6.</t>
  </si>
  <si>
    <t>Manutenção corretiva do equipamento descrito no item 7.</t>
  </si>
  <si>
    <t xml:space="preserve">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</si>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</sst>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Data-base SINAPI&quot;\ mm/yyyy"/>
    <numFmt numFmtId="165" formatCode="_(* #,##0.00_);_(* \(#,##0.00\);_(* &quot;-&quot;??_);_(@_)"/>
    <numFmt numFmtId="166" formatCode="&quot;R$&quot;\ #,##0.00;[Red]&quot;R$&quot;\ #,##0.00"/>
    <numFmt numFmtId="167" formatCode="_(* #,##0.00_);_(* \(#,##0.00\);_(* \-??_);_(@_)"/>
    <numFmt numFmtId="168" formatCode="_(&quot;R$&quot;* #,##0.00_);_(&quot;R$&quot;* \(#,##0.00\);_(&quot;R$&quot;* &quot;-&quot;??_);_(@_)"/>
    <numFmt numFmtId="169" formatCode="#,##0.00;;"/>
    <numFmt numFmtId="170" formatCode="#,##0;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rgb="FFFF0000"/>
      <name val="Verdana"/>
      <family val="2"/>
    </font>
    <font>
      <b/>
      <sz val="14"/>
      <name val="Verdana"/>
      <family val="2"/>
    </font>
    <font>
      <sz val="11"/>
      <name val="Verdana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9" fillId="0" borderId="0" applyFont="0" applyFill="0" applyAlignment="0" applyProtection="0"/>
    <xf numFmtId="168" fontId="9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Protection="1">
      <protection locked="0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 wrapText="1"/>
    </xf>
    <xf numFmtId="0" fontId="5" fillId="3" borderId="0" xfId="0" applyFont="1" applyFill="1" applyAlignment="1">
      <alignment horizontal="centerContinuous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horizontal="centerContinuous" vertical="center" wrapText="1"/>
    </xf>
    <xf numFmtId="0" fontId="7" fillId="3" borderId="1" xfId="0" applyFont="1" applyFill="1" applyBorder="1" applyAlignment="1">
      <alignment vertical="center" wrapText="1"/>
    </xf>
    <xf numFmtId="165" fontId="0" fillId="3" borderId="0" xfId="0" applyNumberFormat="1" applyFill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3" xfId="1" applyNumberFormat="1" applyFont="1" applyFill="1" applyBorder="1" applyAlignment="1" applyProtection="1">
      <alignment horizontal="center" vertical="center" wrapText="1"/>
    </xf>
    <xf numFmtId="165" fontId="8" fillId="2" borderId="3" xfId="1" applyFont="1" applyFill="1" applyBorder="1" applyAlignment="1" applyProtection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9" fillId="0" borderId="4" xfId="3" applyNumberFormat="1" applyFont="1" applyFill="1" applyBorder="1" applyAlignment="1" applyProtection="1">
      <alignment horizontal="center" vertical="center" wrapText="1"/>
    </xf>
    <xf numFmtId="49" fontId="9" fillId="0" borderId="5" xfId="3" applyNumberFormat="1" applyFont="1" applyFill="1" applyBorder="1" applyAlignment="1" applyProtection="1">
      <alignment horizontal="left" vertical="center" wrapText="1"/>
    </xf>
    <xf numFmtId="4" fontId="9" fillId="0" borderId="5" xfId="3" applyNumberFormat="1" applyFont="1" applyFill="1" applyBorder="1" applyAlignment="1" applyProtection="1">
      <alignment horizontal="center" vertical="center" wrapText="1"/>
    </xf>
    <xf numFmtId="168" fontId="9" fillId="0" borderId="5" xfId="4" applyFont="1" applyFill="1" applyBorder="1" applyAlignment="1" applyProtection="1">
      <alignment horizontal="center" vertical="center" wrapText="1"/>
    </xf>
    <xf numFmtId="168" fontId="9" fillId="0" borderId="5" xfId="4" applyFont="1" applyFill="1" applyBorder="1" applyAlignment="1" applyProtection="1">
      <alignment horizontal="right" vertical="center" wrapText="1"/>
    </xf>
    <xf numFmtId="0" fontId="9" fillId="0" borderId="0" xfId="0" applyFont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49" fontId="10" fillId="4" borderId="7" xfId="0" applyNumberFormat="1" applyFont="1" applyFill="1" applyBorder="1" applyAlignment="1">
      <alignment vertical="center" wrapText="1"/>
    </xf>
    <xf numFmtId="169" fontId="10" fillId="4" borderId="7" xfId="0" applyNumberFormat="1" applyFont="1" applyFill="1" applyBorder="1" applyAlignment="1">
      <alignment vertical="center" wrapText="1"/>
    </xf>
    <xf numFmtId="169" fontId="11" fillId="4" borderId="7" xfId="0" applyNumberFormat="1" applyFont="1" applyFill="1" applyBorder="1" applyAlignment="1">
      <alignment vertical="center" wrapText="1"/>
    </xf>
    <xf numFmtId="168" fontId="9" fillId="4" borderId="0" xfId="4" applyFont="1" applyFill="1" applyBorder="1" applyAlignment="1" applyProtection="1">
      <alignment horizontal="right" vertical="center" wrapText="1"/>
    </xf>
    <xf numFmtId="170" fontId="11" fillId="4" borderId="6" xfId="0" applyNumberFormat="1" applyFont="1" applyFill="1" applyBorder="1" applyAlignment="1">
      <alignment horizontal="center" wrapText="1"/>
    </xf>
    <xf numFmtId="169" fontId="11" fillId="4" borderId="7" xfId="0" applyNumberFormat="1" applyFont="1" applyFill="1" applyBorder="1" applyAlignment="1">
      <alignment wrapText="1"/>
    </xf>
    <xf numFmtId="10" fontId="11" fillId="4" borderId="7" xfId="2" applyNumberFormat="1" applyFont="1" applyFill="1" applyBorder="1" applyAlignment="1" applyProtection="1">
      <alignment wrapText="1"/>
    </xf>
    <xf numFmtId="169" fontId="11" fillId="4" borderId="7" xfId="0" applyNumberFormat="1" applyFont="1" applyFill="1" applyBorder="1" applyAlignment="1">
      <alignment horizontal="centerContinuous" wrapText="1"/>
    </xf>
    <xf numFmtId="169" fontId="11" fillId="4" borderId="7" xfId="0" applyNumberFormat="1" applyFont="1" applyFill="1" applyBorder="1" applyAlignment="1">
      <alignment horizontal="center" wrapText="1"/>
    </xf>
    <xf numFmtId="166" fontId="11" fillId="4" borderId="0" xfId="1" applyNumberFormat="1" applyFont="1" applyFill="1" applyBorder="1" applyAlignment="1" applyProtection="1">
      <alignment horizontal="right" wrapText="1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2" fontId="12" fillId="0" borderId="0" xfId="1" applyNumberFormat="1" applyFont="1" applyAlignment="1" applyProtection="1">
      <alignment horizontal="right"/>
      <protection locked="0"/>
    </xf>
    <xf numFmtId="165" fontId="9" fillId="0" borderId="0" xfId="1" applyFont="1" applyProtection="1">
      <protection locked="0"/>
    </xf>
    <xf numFmtId="165" fontId="9" fillId="0" borderId="0" xfId="1" applyFont="1" applyAlignment="1" applyProtection="1">
      <alignment horizontal="right"/>
      <protection locked="0"/>
    </xf>
    <xf numFmtId="2" fontId="9" fillId="0" borderId="0" xfId="1" applyNumberFormat="1" applyFont="1" applyAlignment="1" applyProtection="1">
      <alignment horizontal="centerContinuous" wrapText="1"/>
      <protection locked="0"/>
    </xf>
    <xf numFmtId="165" fontId="9" fillId="0" borderId="0" xfId="1" applyFont="1" applyAlignment="1" applyProtection="1">
      <alignment horizontal="centerContinuous" wrapText="1"/>
      <protection locked="0"/>
    </xf>
    <xf numFmtId="0" fontId="0" fillId="0" borderId="0" xfId="0" applyAlignment="1" applyProtection="1">
      <alignment wrapText="1"/>
      <protection locked="0"/>
    </xf>
  </cellXfs>
  <cellStyles count="5">
    <cellStyle name="Moeda 2" xfId="4" xr:uid="{00CD4BB1-4AC4-4917-9082-1D693CD9E138}"/>
    <cellStyle name="Normal" xfId="0" builtinId="0"/>
    <cellStyle name="Porcentagem" xfId="2" builtinId="5"/>
    <cellStyle name="Separador de milhares_MODELO CÂMARA" xfId="3" xr:uid="{3FF2B7F4-3EAC-4A83-BCED-FCA01BCC1A2E}"/>
    <cellStyle name="Vírgula" xfId="1" builtinId="3"/>
  </cellStyles>
  <dxfs count="3">
    <dxf>
      <fill>
        <patternFill>
          <bgColor rgb="FFFFC000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19050</xdr:rowOff>
    </xdr:from>
    <xdr:to>
      <xdr:col>9</xdr:col>
      <xdr:colOff>600074</xdr:colOff>
      <xdr:row>1</xdr:row>
      <xdr:rowOff>76200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a16="http://schemas.microsoft.com/office/drawing/2014/main" id="{32939CEE-95FF-423A-9921-522287602D5B}"/>
            </a:ext>
          </a:extLst>
        </xdr:cNvPr>
        <xdr:cNvSpPr/>
      </xdr:nvSpPr>
      <xdr:spPr bwMode="auto">
        <a:xfrm>
          <a:off x="11534775" y="19050"/>
          <a:ext cx="1207293" cy="3714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</xdr:row>
      <xdr:rowOff>95250</xdr:rowOff>
    </xdr:from>
    <xdr:to>
      <xdr:col>10</xdr:col>
      <xdr:colOff>2381</xdr:colOff>
      <xdr:row>3</xdr:row>
      <xdr:rowOff>190500</xdr:rowOff>
    </xdr:to>
    <xdr:sp macro="" textlink="">
      <xdr:nvSpPr>
        <xdr:cNvPr id="3" name="CommandButton2" hidden="1">
          <a:extLst>
            <a:ext uri="{63B3BB69-23CF-44E3-9099-C40C66FF867C}">
              <a14:compatExt xmlns:a14="http://schemas.microsoft.com/office/drawing/2010/main" spid="_x0000_s11267"/>
            </a:ext>
            <a:ext uri="{FF2B5EF4-FFF2-40B4-BE49-F238E27FC236}">
              <a16:creationId xmlns:a16="http://schemas.microsoft.com/office/drawing/2014/main" id="{10C353D0-003A-4677-A51C-1F2C9D904D3D}"/>
            </a:ext>
          </a:extLst>
        </xdr:cNvPr>
        <xdr:cNvSpPr/>
      </xdr:nvSpPr>
      <xdr:spPr bwMode="auto">
        <a:xfrm>
          <a:off x="11525250" y="409575"/>
          <a:ext cx="1216818" cy="6572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OORC\PESQUISAS%20DE%20PRE&#199;OS\2026\00200.005891-2026-81%20-%20Manuten&#231;&#227;o%20de%20Elevadores\Mapa%20-%20manuten&#231;&#227;o%20de%20elevadores.xlsm" TargetMode="External"/><Relationship Id="rId1" Type="http://schemas.openxmlformats.org/officeDocument/2006/relationships/externalLinkPath" Target="Mapa%20-%20manuten&#231;&#227;o%20de%20elevado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ntes"/>
      <sheetName val="Serviços"/>
      <sheetName val="Orçamentária"/>
      <sheetName val="Custos Unitários"/>
      <sheetName val="BDI"/>
      <sheetName val="Curva ABC"/>
      <sheetName val="AUX"/>
      <sheetName val="1 - Capa"/>
      <sheetName val="2 - Orçamentária-SD"/>
      <sheetName val="4 - Orçamentária-CD"/>
      <sheetName val="3 - Composições-SD"/>
      <sheetName val="5 - Composições-CD"/>
      <sheetName val="6 - BDI"/>
      <sheetName val="7 - Curvas ABC"/>
      <sheetName val="9 - Tabelas"/>
      <sheetName val="10 - Empresas"/>
      <sheetName val="11 - Internet"/>
      <sheetName val="12 - Banco de Preços"/>
      <sheetName val="13 - Cotações CT ARP SF"/>
      <sheetName val="14 - Não apresentaram"/>
      <sheetName val="15 - E-mails enviados"/>
      <sheetName val="planilha auxiliar"/>
    </sheetNames>
    <sheetDataSet>
      <sheetData sheetId="0">
        <row r="2">
          <cell r="A2" t="str">
            <v>Objeto: Manutenção de elevadores</v>
          </cell>
        </row>
        <row r="4">
          <cell r="A4" t="str">
            <v>Data: abril de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E4FA-A438-4B0C-9755-68839502348B}">
  <sheetPr codeName="Planilha7">
    <pageSetUpPr fitToPage="1"/>
  </sheetPr>
  <dimension ref="A1:L23"/>
  <sheetViews>
    <sheetView tabSelected="1" zoomScale="80" zoomScaleNormal="80" zoomScaleSheetLayoutView="70" workbookViewId="0">
      <pane ySplit="5" topLeftCell="A11" activePane="bottomLeft" state="frozen"/>
      <selection activeCell="F14" sqref="F14"/>
      <selection pane="bottomLeft" activeCell="E34" sqref="E34"/>
    </sheetView>
  </sheetViews>
  <sheetFormatPr defaultColWidth="9.140625" defaultRowHeight="15" x14ac:dyDescent="0.25"/>
  <cols>
    <col min="1" max="1" width="14.7109375" style="4" customWidth="1"/>
    <col min="2" max="2" width="60.7109375" style="43" customWidth="1"/>
    <col min="3" max="4" width="15.7109375" style="4" customWidth="1"/>
    <col min="5" max="7" width="20.7109375" style="4" customWidth="1"/>
    <col min="8" max="8" width="3.7109375" style="4" customWidth="1"/>
    <col min="9" max="12" width="9.140625" style="4" customWidth="1"/>
    <col min="13" max="16384" width="9.140625" style="4"/>
  </cols>
  <sheetData>
    <row r="1" spans="1:12" ht="24.95" customHeight="1" x14ac:dyDescent="0.25">
      <c r="A1" s="1" t="str">
        <f>MID([1]Fontes!$A$2,9,1000)</f>
        <v>Manutenção de elevadores</v>
      </c>
      <c r="B1" s="2"/>
      <c r="C1" s="1"/>
      <c r="D1" s="1"/>
      <c r="E1" s="1"/>
      <c r="F1" s="1"/>
      <c r="G1" s="1"/>
      <c r="H1" s="3" t="s">
        <v>0</v>
      </c>
      <c r="I1"/>
      <c r="J1"/>
      <c r="K1"/>
      <c r="L1"/>
    </row>
    <row r="2" spans="1:12" ht="24.95" customHeight="1" x14ac:dyDescent="0.25">
      <c r="A2" s="5" t="s">
        <v>1</v>
      </c>
      <c r="B2" s="6"/>
      <c r="C2" s="5"/>
      <c r="D2" s="5"/>
      <c r="E2" s="5"/>
      <c r="F2" s="5"/>
      <c r="G2" s="5"/>
      <c r="H2" s="3" t="s">
        <v>2</v>
      </c>
      <c r="I2"/>
      <c r="J2"/>
      <c r="K2"/>
      <c r="L2"/>
    </row>
    <row r="3" spans="1:12" ht="20.100000000000001" customHeight="1" x14ac:dyDescent="0.25">
      <c r="A3" s="7" t="str">
        <f>[1]Fontes!A4</f>
        <v>Data: abril de 2026</v>
      </c>
      <c r="B3" s="7"/>
      <c r="C3" s="7"/>
      <c r="D3" s="7"/>
      <c r="E3" s="7"/>
      <c r="F3" s="7"/>
      <c r="G3" s="7"/>
      <c r="H3" s="3" t="s">
        <v>3</v>
      </c>
      <c r="I3"/>
      <c r="J3"/>
      <c r="K3"/>
      <c r="L3"/>
    </row>
    <row r="4" spans="1:12" ht="20.100000000000001" customHeight="1" thickBot="1" x14ac:dyDescent="0.3">
      <c r="A4" s="8"/>
      <c r="B4" s="9"/>
      <c r="C4" s="10"/>
      <c r="D4" s="10"/>
      <c r="E4" s="11"/>
      <c r="F4" s="11"/>
      <c r="G4" s="12">
        <v>30</v>
      </c>
      <c r="H4" s="13"/>
      <c r="I4"/>
      <c r="J4"/>
      <c r="K4"/>
      <c r="L4"/>
    </row>
    <row r="5" spans="1:12" ht="45" customHeight="1" x14ac:dyDescent="0.25">
      <c r="A5" s="14" t="s">
        <v>4</v>
      </c>
      <c r="B5" s="15" t="s">
        <v>5</v>
      </c>
      <c r="C5" s="15" t="s">
        <v>6</v>
      </c>
      <c r="D5" s="16" t="s">
        <v>7</v>
      </c>
      <c r="E5" s="17" t="s">
        <v>8</v>
      </c>
      <c r="F5" s="17" t="s">
        <v>9</v>
      </c>
      <c r="G5" s="17" t="s">
        <v>10</v>
      </c>
      <c r="H5" s="18"/>
    </row>
    <row r="6" spans="1:12" ht="143.25" customHeight="1" x14ac:dyDescent="0.25">
      <c r="A6" s="19">
        <v>1</v>
      </c>
      <c r="B6" s="20" t="s">
        <v>12</v>
      </c>
      <c r="C6" s="21" t="s">
        <v>11</v>
      </c>
      <c r="D6" s="21">
        <v>12</v>
      </c>
      <c r="E6" s="22">
        <v>1200</v>
      </c>
      <c r="F6" s="23">
        <f t="shared" ref="F6:F19" si="0">IF(ISNUMBER(E6),D6*E6,"")</f>
        <v>14400</v>
      </c>
      <c r="G6" s="23">
        <f>IF(ISNUMBER(E6),ROUND(E6*D6*$G$4,2),"")</f>
        <v>432000</v>
      </c>
      <c r="H6" s="24"/>
      <c r="J6"/>
    </row>
    <row r="7" spans="1:12" ht="159.75" customHeight="1" x14ac:dyDescent="0.25">
      <c r="A7" s="19">
        <v>2</v>
      </c>
      <c r="B7" s="20" t="s">
        <v>13</v>
      </c>
      <c r="C7" s="21" t="s">
        <v>11</v>
      </c>
      <c r="D7" s="21">
        <v>1</v>
      </c>
      <c r="E7" s="22">
        <v>1000</v>
      </c>
      <c r="F7" s="23">
        <f t="shared" si="0"/>
        <v>1000</v>
      </c>
      <c r="G7" s="23">
        <f t="shared" ref="G7:G19" si="1">IF(ISNUMBER(E7),ROUND(E7*D7*$G$4,2),"")</f>
        <v>30000</v>
      </c>
      <c r="H7" s="24"/>
      <c r="J7"/>
    </row>
    <row r="8" spans="1:12" ht="156" customHeight="1" x14ac:dyDescent="0.25">
      <c r="A8" s="19">
        <v>3</v>
      </c>
      <c r="B8" s="20" t="s">
        <v>14</v>
      </c>
      <c r="C8" s="21" t="s">
        <v>11</v>
      </c>
      <c r="D8" s="21">
        <v>1</v>
      </c>
      <c r="E8" s="22">
        <v>1000</v>
      </c>
      <c r="F8" s="23">
        <f t="shared" si="0"/>
        <v>1000</v>
      </c>
      <c r="G8" s="23">
        <f t="shared" si="1"/>
        <v>30000</v>
      </c>
      <c r="H8" s="24"/>
      <c r="J8"/>
    </row>
    <row r="9" spans="1:12" ht="153.75" customHeight="1" x14ac:dyDescent="0.25">
      <c r="A9" s="19">
        <v>4</v>
      </c>
      <c r="B9" s="20" t="s">
        <v>15</v>
      </c>
      <c r="C9" s="21" t="s">
        <v>11</v>
      </c>
      <c r="D9" s="21">
        <v>2</v>
      </c>
      <c r="E9" s="22">
        <v>952.13</v>
      </c>
      <c r="F9" s="23">
        <f t="shared" si="0"/>
        <v>1904.26</v>
      </c>
      <c r="G9" s="23">
        <f t="shared" si="1"/>
        <v>57127.8</v>
      </c>
      <c r="H9" s="24"/>
      <c r="J9"/>
    </row>
    <row r="10" spans="1:12" ht="158.25" customHeight="1" x14ac:dyDescent="0.25">
      <c r="A10" s="19">
        <v>5</v>
      </c>
      <c r="B10" s="20" t="s">
        <v>16</v>
      </c>
      <c r="C10" s="21" t="s">
        <v>11</v>
      </c>
      <c r="D10" s="21">
        <v>1</v>
      </c>
      <c r="E10" s="22">
        <v>1000</v>
      </c>
      <c r="F10" s="23">
        <f t="shared" si="0"/>
        <v>1000</v>
      </c>
      <c r="G10" s="23">
        <f t="shared" si="1"/>
        <v>30000</v>
      </c>
      <c r="H10" s="24"/>
      <c r="J10"/>
    </row>
    <row r="11" spans="1:12" ht="159" customHeight="1" x14ac:dyDescent="0.25">
      <c r="A11" s="19">
        <v>6</v>
      </c>
      <c r="B11" s="20" t="s">
        <v>17</v>
      </c>
      <c r="C11" s="21" t="s">
        <v>11</v>
      </c>
      <c r="D11" s="21">
        <v>1</v>
      </c>
      <c r="E11" s="22">
        <v>1000</v>
      </c>
      <c r="F11" s="23">
        <f t="shared" si="0"/>
        <v>1000</v>
      </c>
      <c r="G11" s="23">
        <f t="shared" si="1"/>
        <v>30000</v>
      </c>
      <c r="H11" s="24"/>
      <c r="J11"/>
    </row>
    <row r="12" spans="1:12" ht="98.25" customHeight="1" x14ac:dyDescent="0.25">
      <c r="A12" s="19">
        <v>7</v>
      </c>
      <c r="B12" s="20" t="s">
        <v>18</v>
      </c>
      <c r="C12" s="21" t="s">
        <v>11</v>
      </c>
      <c r="D12" s="21">
        <v>1</v>
      </c>
      <c r="E12" s="22">
        <v>600</v>
      </c>
      <c r="F12" s="23">
        <f t="shared" si="0"/>
        <v>600</v>
      </c>
      <c r="G12" s="23">
        <f t="shared" si="1"/>
        <v>18000</v>
      </c>
      <c r="H12" s="24"/>
      <c r="J12"/>
    </row>
    <row r="13" spans="1:12" x14ac:dyDescent="0.25">
      <c r="A13" s="19">
        <v>8</v>
      </c>
      <c r="B13" s="20" t="s">
        <v>19</v>
      </c>
      <c r="C13" s="21" t="s">
        <v>11</v>
      </c>
      <c r="D13" s="21">
        <v>12</v>
      </c>
      <c r="E13" s="22">
        <v>1200</v>
      </c>
      <c r="F13" s="23">
        <f t="shared" si="0"/>
        <v>14400</v>
      </c>
      <c r="G13" s="23">
        <f t="shared" si="1"/>
        <v>432000</v>
      </c>
      <c r="H13" s="24"/>
      <c r="J13"/>
    </row>
    <row r="14" spans="1:12" x14ac:dyDescent="0.25">
      <c r="A14" s="19">
        <v>9</v>
      </c>
      <c r="B14" s="20" t="s">
        <v>20</v>
      </c>
      <c r="C14" s="21" t="s">
        <v>11</v>
      </c>
      <c r="D14" s="21">
        <v>1</v>
      </c>
      <c r="E14" s="22">
        <v>1000</v>
      </c>
      <c r="F14" s="23">
        <f t="shared" si="0"/>
        <v>1000</v>
      </c>
      <c r="G14" s="23">
        <f t="shared" si="1"/>
        <v>30000</v>
      </c>
      <c r="H14" s="24"/>
      <c r="J14"/>
    </row>
    <row r="15" spans="1:12" x14ac:dyDescent="0.25">
      <c r="A15" s="19">
        <v>10</v>
      </c>
      <c r="B15" s="20" t="s">
        <v>21</v>
      </c>
      <c r="C15" s="21" t="s">
        <v>11</v>
      </c>
      <c r="D15" s="21">
        <v>1</v>
      </c>
      <c r="E15" s="22">
        <v>1000</v>
      </c>
      <c r="F15" s="23">
        <f t="shared" si="0"/>
        <v>1000</v>
      </c>
      <c r="G15" s="23">
        <f t="shared" si="1"/>
        <v>30000</v>
      </c>
      <c r="H15" s="24"/>
      <c r="J15"/>
    </row>
    <row r="16" spans="1:12" x14ac:dyDescent="0.25">
      <c r="A16" s="19">
        <v>11</v>
      </c>
      <c r="B16" s="20" t="s">
        <v>22</v>
      </c>
      <c r="C16" s="21" t="s">
        <v>11</v>
      </c>
      <c r="D16" s="21">
        <v>2</v>
      </c>
      <c r="E16" s="22">
        <v>952.13</v>
      </c>
      <c r="F16" s="23">
        <f t="shared" si="0"/>
        <v>1904.26</v>
      </c>
      <c r="G16" s="23">
        <f t="shared" si="1"/>
        <v>57127.8</v>
      </c>
      <c r="H16" s="24"/>
      <c r="J16"/>
    </row>
    <row r="17" spans="1:10" x14ac:dyDescent="0.25">
      <c r="A17" s="19">
        <v>12</v>
      </c>
      <c r="B17" s="20" t="s">
        <v>23</v>
      </c>
      <c r="C17" s="21" t="s">
        <v>11</v>
      </c>
      <c r="D17" s="21">
        <v>1</v>
      </c>
      <c r="E17" s="22">
        <v>1000</v>
      </c>
      <c r="F17" s="23">
        <f t="shared" si="0"/>
        <v>1000</v>
      </c>
      <c r="G17" s="23">
        <f t="shared" si="1"/>
        <v>30000</v>
      </c>
      <c r="H17" s="24"/>
      <c r="J17"/>
    </row>
    <row r="18" spans="1:10" x14ac:dyDescent="0.25">
      <c r="A18" s="19">
        <v>13</v>
      </c>
      <c r="B18" s="20" t="s">
        <v>24</v>
      </c>
      <c r="C18" s="21" t="s">
        <v>11</v>
      </c>
      <c r="D18" s="21">
        <v>1</v>
      </c>
      <c r="E18" s="22">
        <v>1000</v>
      </c>
      <c r="F18" s="23">
        <f t="shared" si="0"/>
        <v>1000</v>
      </c>
      <c r="G18" s="23">
        <f t="shared" si="1"/>
        <v>30000</v>
      </c>
      <c r="H18" s="24"/>
      <c r="J18"/>
    </row>
    <row r="19" spans="1:10" x14ac:dyDescent="0.25">
      <c r="A19" s="19">
        <v>14</v>
      </c>
      <c r="B19" s="20" t="s">
        <v>25</v>
      </c>
      <c r="C19" s="21" t="s">
        <v>11</v>
      </c>
      <c r="D19" s="21">
        <v>1</v>
      </c>
      <c r="E19" s="22">
        <v>600</v>
      </c>
      <c r="F19" s="23">
        <f t="shared" si="0"/>
        <v>600</v>
      </c>
      <c r="G19" s="23">
        <f t="shared" si="1"/>
        <v>18000</v>
      </c>
      <c r="H19" s="24"/>
      <c r="J19"/>
    </row>
    <row r="20" spans="1:10" ht="5.0999999999999996" customHeight="1" thickBot="1" x14ac:dyDescent="0.3">
      <c r="A20" s="25"/>
      <c r="B20" s="26" t="s">
        <v>26</v>
      </c>
      <c r="C20" s="27"/>
      <c r="D20" s="27"/>
      <c r="E20" s="28"/>
      <c r="F20" s="28"/>
      <c r="G20" s="29"/>
    </row>
    <row r="21" spans="1:10" ht="15.75" thickBot="1" x14ac:dyDescent="0.3">
      <c r="A21" s="30"/>
      <c r="B21" s="31"/>
      <c r="C21" s="32"/>
      <c r="D21" s="33"/>
      <c r="E21" s="33"/>
      <c r="F21" s="34" t="s">
        <v>27</v>
      </c>
      <c r="G21" s="35">
        <f>SUBTOTAL(109,G6:G20)</f>
        <v>1254255.6000000001</v>
      </c>
    </row>
    <row r="22" spans="1:10" x14ac:dyDescent="0.25">
      <c r="A22" s="36"/>
      <c r="B22" s="37"/>
      <c r="C22" s="36"/>
      <c r="D22" s="38"/>
      <c r="E22" s="39"/>
      <c r="F22" s="40"/>
      <c r="G22" s="40"/>
    </row>
    <row r="23" spans="1:10" x14ac:dyDescent="0.25">
      <c r="A23" s="36"/>
      <c r="B23" s="37"/>
      <c r="C23" s="36"/>
      <c r="D23" s="41"/>
      <c r="E23" s="42"/>
      <c r="F23" s="42"/>
      <c r="G23" s="42"/>
    </row>
  </sheetData>
  <sheetProtection formatColumns="0" formatRows="0" sort="0" autoFilter="0"/>
  <autoFilter ref="A5:H20" xr:uid="{00000000-0001-0000-0600-000000000000}"/>
  <conditionalFormatting sqref="B6:B19">
    <cfRule type="duplicateValues" dxfId="2" priority="53"/>
  </conditionalFormatting>
  <conditionalFormatting sqref="B20:B343">
    <cfRule type="duplicateValues" dxfId="1" priority="50"/>
  </conditionalFormatting>
  <conditionalFormatting sqref="C6:C19">
    <cfRule type="containsBlanks" dxfId="0" priority="42">
      <formula>LEN(TRIM(C6))=0</formula>
    </cfRule>
    <cfRule type="containsBlanks" priority="43">
      <formula>LEN(TRIM(C6))=0</formula>
    </cfRule>
  </conditionalFormatting>
  <printOptions horizontalCentered="1"/>
  <pageMargins left="0.19685039370078741" right="0.19685039370078741" top="1.1811023622047245" bottom="0.59055118110236227" header="0.19685039370078741" footer="0.19685039370078741"/>
  <pageSetup paperSize="9" scale="51" orientation="portrait" horizontalDpi="4294967295" verticalDpi="4294967295" r:id="rId1"/>
  <headerFooter>
    <oddHeader>&amp;C&amp;10&amp;G
&amp;11SENADO FEDERAL&amp;10
Secretaria de Infraestrutura
Coordenação de Orçamentos&amp;R&amp;10&amp;D</oddHeader>
    <oddFooter>&amp;C&amp;"Arial,Normal"&amp;8&amp;G
Senado Federal | Via N2 | Bloco 14 | CEP 70165-900 | Brasília-DF
Telefones: +55 (61) 3303-3423 / 4760 / 4776 / 3470 | coorc@senado.leg.br&amp;R&amp;"Arial,Normal"&amp;8&amp;A
&amp;P /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4</vt:i4>
      </vt:variant>
    </vt:vector>
  </HeadingPairs>
  <TitlesOfParts>
    <vt:vector size="5" baseType="lpstr">
      <vt:lpstr>Orçamentária</vt:lpstr>
      <vt:lpstr>Orçamentária!Area_de_impressao</vt:lpstr>
      <vt:lpstr>Orçamentária!Print_Area</vt:lpstr>
      <vt:lpstr>Orçamentária!Print_Titles</vt:lpstr>
      <vt:lpstr>Orçamentária!Titulos_de_impressao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Thauler Ferreira Bispo de Souza</dc:creator>
  <cp:lastModifiedBy>Alexandre Bolzan Gutierrez Martins</cp:lastModifiedBy>
  <dcterms:created xsi:type="dcterms:W3CDTF">2026-04-07T19:00:00Z</dcterms:created>
  <dcterms:modified xsi:type="dcterms:W3CDTF">2026-08-17T18:45:39Z</dcterms:modified>
</cp:coreProperties>
</file>